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ndre\Dropbox\2019.20\SDA\Grade\"/>
    </mc:Choice>
  </mc:AlternateContent>
  <xr:revisionPtr revIDLastSave="0" documentId="13_ncr:1_{5B6DF7B5-53F1-4F9D-9B8D-996685F0F1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DA 2019.20" sheetId="1" r:id="rId1"/>
  </sheets>
  <definedNames>
    <definedName name="_xlnm._FilterDatabase" localSheetId="0" hidden="1">'SDA 2019.20'!$A$1:$FO$1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D78" i="1" l="1"/>
  <c r="DD193" i="1" l="1"/>
  <c r="DD144" i="1"/>
  <c r="DD13" i="1"/>
  <c r="DD164" i="1"/>
  <c r="DD188" i="1"/>
  <c r="DD119" i="1"/>
  <c r="DD2" i="1"/>
  <c r="DD4" i="1"/>
  <c r="DD138" i="1"/>
  <c r="DD187" i="1"/>
  <c r="DD143" i="1"/>
  <c r="DD66" i="1"/>
  <c r="DD163" i="1"/>
  <c r="DD92" i="1"/>
  <c r="DD186" i="1"/>
  <c r="DD185" i="1"/>
  <c r="DD148" i="1"/>
  <c r="DD166" i="1"/>
  <c r="DD72" i="1"/>
  <c r="DD117" i="1"/>
  <c r="DD184" i="1"/>
  <c r="DD183" i="1"/>
  <c r="DD192" i="1"/>
  <c r="DD112" i="1"/>
  <c r="DD17" i="1"/>
  <c r="DD68" i="1"/>
  <c r="DD20" i="1"/>
  <c r="DD139" i="1"/>
  <c r="DD140" i="1"/>
  <c r="DD153" i="1"/>
  <c r="DD194" i="1"/>
  <c r="DD155" i="1"/>
  <c r="DD182" i="1"/>
  <c r="DD87" i="1"/>
  <c r="DD129" i="1"/>
  <c r="DD100" i="1"/>
  <c r="DD88" i="1"/>
  <c r="DD121" i="1"/>
  <c r="DD24" i="1"/>
  <c r="DD96" i="1"/>
  <c r="DD49" i="1"/>
  <c r="DD167" i="1"/>
  <c r="DD15" i="1"/>
  <c r="DD25" i="1"/>
  <c r="DD51" i="1"/>
  <c r="DD7" i="1"/>
  <c r="DD181" i="1"/>
  <c r="DD77" i="1"/>
  <c r="DD29" i="1"/>
  <c r="DD10" i="1"/>
  <c r="DD67" i="1"/>
  <c r="DD130" i="1"/>
  <c r="DD70" i="1"/>
  <c r="DD89" i="1"/>
  <c r="DD42" i="1"/>
  <c r="DD14" i="1"/>
  <c r="DD76" i="1"/>
  <c r="DD8" i="1"/>
  <c r="DD12" i="1"/>
  <c r="DD85" i="1"/>
  <c r="DD35" i="1"/>
  <c r="DD103" i="1"/>
  <c r="DD125" i="1"/>
  <c r="DD9" i="1"/>
  <c r="DD60" i="1"/>
  <c r="DD102" i="1"/>
  <c r="DD16" i="1"/>
  <c r="DD22" i="1"/>
  <c r="DD40" i="1"/>
  <c r="DD137" i="1"/>
  <c r="DD180" i="1"/>
  <c r="DD107" i="1"/>
  <c r="DD33" i="1"/>
  <c r="DD74" i="1"/>
  <c r="DD58" i="1"/>
  <c r="DD6" i="1"/>
  <c r="DD113" i="1"/>
  <c r="DD34" i="1"/>
  <c r="DD27" i="1"/>
  <c r="DD179" i="1"/>
  <c r="DD91" i="1"/>
  <c r="DD71" i="1"/>
  <c r="DD136" i="1"/>
  <c r="DD115" i="1"/>
  <c r="DD94" i="1"/>
  <c r="DD83" i="1"/>
  <c r="DD147" i="1"/>
  <c r="DD141" i="1"/>
  <c r="DD133" i="1"/>
  <c r="DD11" i="1"/>
  <c r="DD118" i="1"/>
  <c r="DD157" i="1"/>
  <c r="DD190" i="1"/>
  <c r="DD101" i="1"/>
  <c r="DD178" i="1"/>
  <c r="DD177" i="1"/>
  <c r="DD57" i="1"/>
  <c r="DD90" i="1"/>
  <c r="DD145" i="1"/>
  <c r="DD39" i="1"/>
  <c r="DD142" i="1"/>
  <c r="DD75" i="1"/>
  <c r="DD189" i="1"/>
  <c r="DD81" i="1"/>
  <c r="DD151" i="1"/>
  <c r="DD54" i="1"/>
  <c r="DD82" i="1"/>
  <c r="DD44" i="1"/>
  <c r="DD19" i="1"/>
  <c r="DD176" i="1"/>
  <c r="DD55" i="1"/>
  <c r="DD162" i="1"/>
  <c r="DD150" i="1"/>
  <c r="DD132" i="1"/>
  <c r="DD64" i="1"/>
  <c r="DD3" i="1"/>
  <c r="DD175" i="1"/>
  <c r="DD62" i="1"/>
  <c r="DD158" i="1"/>
  <c r="DD97" i="1"/>
  <c r="DD109" i="1"/>
  <c r="DD73" i="1"/>
  <c r="DD174" i="1"/>
  <c r="DD5" i="1"/>
  <c r="DD159" i="1"/>
  <c r="DD104" i="1"/>
  <c r="DD128" i="1"/>
  <c r="DD124" i="1"/>
  <c r="DD131" i="1"/>
  <c r="DD111" i="1"/>
  <c r="DD122" i="1"/>
  <c r="DD123" i="1"/>
  <c r="DD41" i="1"/>
  <c r="DD154" i="1"/>
  <c r="DD173" i="1"/>
  <c r="DD172" i="1"/>
  <c r="DD152" i="1"/>
  <c r="DD114" i="1"/>
  <c r="DD171" i="1"/>
  <c r="DD149" i="1"/>
  <c r="DD43" i="1"/>
  <c r="DD84" i="1"/>
  <c r="DD191" i="1"/>
  <c r="DD165" i="1"/>
  <c r="DD99" i="1"/>
  <c r="DD127" i="1"/>
  <c r="DD116" i="1"/>
  <c r="DD38" i="1"/>
  <c r="DD69" i="1"/>
  <c r="DD36" i="1"/>
  <c r="DD156" i="1"/>
  <c r="DD126" i="1"/>
  <c r="DD45" i="1"/>
  <c r="DD120" i="1"/>
  <c r="DD108" i="1"/>
  <c r="DD135" i="1"/>
  <c r="DD160" i="1"/>
  <c r="DD48" i="1"/>
  <c r="DD63" i="1"/>
  <c r="DD53" i="1"/>
  <c r="DD56" i="1"/>
  <c r="DD37" i="1"/>
  <c r="DD98" i="1"/>
  <c r="DD31" i="1"/>
  <c r="DD106" i="1"/>
  <c r="DD170" i="1"/>
  <c r="DD46" i="1"/>
  <c r="DD61" i="1"/>
  <c r="DD52" i="1"/>
  <c r="DD32" i="1"/>
  <c r="DD59" i="1"/>
  <c r="DD47" i="1"/>
  <c r="DD110" i="1"/>
  <c r="DD169" i="1"/>
  <c r="DD168" i="1"/>
  <c r="DD79" i="1"/>
  <c r="DD21" i="1"/>
  <c r="DD18" i="1"/>
  <c r="DD26" i="1"/>
  <c r="DD65" i="1"/>
  <c r="DD105" i="1"/>
  <c r="DD23" i="1"/>
  <c r="DD28" i="1"/>
  <c r="DD50" i="1"/>
  <c r="DD30" i="1"/>
  <c r="DD80" i="1"/>
  <c r="DD95" i="1"/>
  <c r="DD86" i="1"/>
  <c r="DD161" i="1"/>
  <c r="DD134" i="1"/>
  <c r="DD93" i="1"/>
  <c r="DD146" i="1"/>
  <c r="FC24" i="1" l="1"/>
  <c r="DE24" i="1" s="1"/>
  <c r="FC26" i="1"/>
  <c r="DE26" i="1" s="1"/>
  <c r="FC15" i="1"/>
  <c r="DE15" i="1" s="1"/>
  <c r="FC18" i="1"/>
  <c r="DE18" i="1" s="1"/>
  <c r="DF30" i="1" l="1"/>
  <c r="DF53" i="1" l="1"/>
  <c r="DF60" i="1"/>
  <c r="EJ193" i="1" l="1"/>
  <c r="EK193" i="1" s="1"/>
  <c r="EJ144" i="1"/>
  <c r="EK144" i="1" s="1"/>
  <c r="EJ13" i="1"/>
  <c r="EK13" i="1" s="1"/>
  <c r="EJ164" i="1"/>
  <c r="EK164" i="1" s="1"/>
  <c r="EJ188" i="1"/>
  <c r="EK188" i="1" s="1"/>
  <c r="EJ119" i="1"/>
  <c r="EK119" i="1" s="1"/>
  <c r="EJ2" i="1"/>
  <c r="EK2" i="1" s="1"/>
  <c r="EJ4" i="1"/>
  <c r="EK4" i="1" s="1"/>
  <c r="EJ138" i="1"/>
  <c r="EK138" i="1" s="1"/>
  <c r="EJ187" i="1"/>
  <c r="EK187" i="1" s="1"/>
  <c r="EJ143" i="1"/>
  <c r="EK143" i="1" s="1"/>
  <c r="EJ66" i="1"/>
  <c r="EK66" i="1" s="1"/>
  <c r="EJ163" i="1"/>
  <c r="EK163" i="1" s="1"/>
  <c r="EJ92" i="1"/>
  <c r="EK92" i="1" s="1"/>
  <c r="EJ186" i="1"/>
  <c r="EK186" i="1" s="1"/>
  <c r="EJ185" i="1"/>
  <c r="EK185" i="1" s="1"/>
  <c r="EJ148" i="1"/>
  <c r="EK148" i="1" s="1"/>
  <c r="EJ166" i="1"/>
  <c r="EK166" i="1" s="1"/>
  <c r="EJ72" i="1"/>
  <c r="EK72" i="1" s="1"/>
  <c r="EJ117" i="1"/>
  <c r="EK117" i="1" s="1"/>
  <c r="EJ184" i="1"/>
  <c r="EK184" i="1" s="1"/>
  <c r="EJ183" i="1"/>
  <c r="EK183" i="1" s="1"/>
  <c r="EJ192" i="1"/>
  <c r="EK192" i="1" s="1"/>
  <c r="EJ112" i="1"/>
  <c r="EK112" i="1" s="1"/>
  <c r="EJ17" i="1"/>
  <c r="EK17" i="1" s="1"/>
  <c r="EJ68" i="1"/>
  <c r="EK68" i="1" s="1"/>
  <c r="EJ20" i="1"/>
  <c r="EK20" i="1" s="1"/>
  <c r="EJ139" i="1"/>
  <c r="EK139" i="1" s="1"/>
  <c r="EJ140" i="1"/>
  <c r="EK140" i="1" s="1"/>
  <c r="EJ153" i="1"/>
  <c r="EK153" i="1" s="1"/>
  <c r="EJ194" i="1"/>
  <c r="EK194" i="1" s="1"/>
  <c r="EJ155" i="1"/>
  <c r="EK155" i="1" s="1"/>
  <c r="EJ182" i="1"/>
  <c r="EK182" i="1" s="1"/>
  <c r="EJ87" i="1"/>
  <c r="EK87" i="1" s="1"/>
  <c r="EJ129" i="1"/>
  <c r="EK129" i="1" s="1"/>
  <c r="EJ100" i="1"/>
  <c r="EK100" i="1" s="1"/>
  <c r="EJ88" i="1"/>
  <c r="EK88" i="1" s="1"/>
  <c r="EJ121" i="1"/>
  <c r="EK121" i="1" s="1"/>
  <c r="EJ24" i="1"/>
  <c r="EK24" i="1" s="1"/>
  <c r="EJ96" i="1"/>
  <c r="EK96" i="1" s="1"/>
  <c r="EJ49" i="1"/>
  <c r="EK49" i="1" s="1"/>
  <c r="EJ167" i="1"/>
  <c r="EK167" i="1" s="1"/>
  <c r="EJ15" i="1"/>
  <c r="EK15" i="1" s="1"/>
  <c r="EJ25" i="1"/>
  <c r="EK25" i="1" s="1"/>
  <c r="EJ51" i="1"/>
  <c r="EK51" i="1" s="1"/>
  <c r="EJ7" i="1"/>
  <c r="EK7" i="1" s="1"/>
  <c r="EJ181" i="1"/>
  <c r="EK181" i="1" s="1"/>
  <c r="EJ77" i="1"/>
  <c r="EK77" i="1" s="1"/>
  <c r="EJ29" i="1"/>
  <c r="EK29" i="1" s="1"/>
  <c r="EJ10" i="1"/>
  <c r="EK10" i="1" s="1"/>
  <c r="EJ67" i="1"/>
  <c r="EK67" i="1" s="1"/>
  <c r="EJ130" i="1"/>
  <c r="EK130" i="1" s="1"/>
  <c r="EJ70" i="1"/>
  <c r="EK70" i="1" s="1"/>
  <c r="EJ89" i="1"/>
  <c r="EK89" i="1" s="1"/>
  <c r="EJ42" i="1"/>
  <c r="EK42" i="1" s="1"/>
  <c r="EJ14" i="1"/>
  <c r="EK14" i="1" s="1"/>
  <c r="EJ76" i="1"/>
  <c r="EK76" i="1" s="1"/>
  <c r="EJ8" i="1"/>
  <c r="EK8" i="1" s="1"/>
  <c r="EJ12" i="1"/>
  <c r="EK12" i="1" s="1"/>
  <c r="EJ85" i="1"/>
  <c r="EK85" i="1" s="1"/>
  <c r="EJ35" i="1"/>
  <c r="EK35" i="1" s="1"/>
  <c r="EJ103" i="1"/>
  <c r="EK103" i="1" s="1"/>
  <c r="EJ125" i="1"/>
  <c r="EK125" i="1" s="1"/>
  <c r="EJ9" i="1"/>
  <c r="EK9" i="1" s="1"/>
  <c r="EJ60" i="1"/>
  <c r="EK60" i="1" s="1"/>
  <c r="EJ102" i="1"/>
  <c r="EK102" i="1" s="1"/>
  <c r="EJ16" i="1"/>
  <c r="EK16" i="1" s="1"/>
  <c r="EJ22" i="1"/>
  <c r="EK22" i="1" s="1"/>
  <c r="EJ40" i="1"/>
  <c r="EK40" i="1" s="1"/>
  <c r="EJ137" i="1"/>
  <c r="EK137" i="1" s="1"/>
  <c r="EJ180" i="1"/>
  <c r="EK180" i="1" s="1"/>
  <c r="EJ107" i="1"/>
  <c r="EK107" i="1" s="1"/>
  <c r="EJ33" i="1"/>
  <c r="EK33" i="1" s="1"/>
  <c r="EJ74" i="1"/>
  <c r="EK74" i="1" s="1"/>
  <c r="EJ58" i="1"/>
  <c r="EK58" i="1" s="1"/>
  <c r="EJ6" i="1"/>
  <c r="EK6" i="1" s="1"/>
  <c r="EJ113" i="1"/>
  <c r="EK113" i="1" s="1"/>
  <c r="EJ34" i="1"/>
  <c r="EK34" i="1" s="1"/>
  <c r="EJ27" i="1"/>
  <c r="EK27" i="1" s="1"/>
  <c r="EJ179" i="1"/>
  <c r="EK179" i="1" s="1"/>
  <c r="EJ91" i="1"/>
  <c r="EK91" i="1" s="1"/>
  <c r="EJ71" i="1"/>
  <c r="EK71" i="1" s="1"/>
  <c r="EJ136" i="1"/>
  <c r="EK136" i="1" s="1"/>
  <c r="EJ115" i="1"/>
  <c r="EK115" i="1" s="1"/>
  <c r="EJ94" i="1"/>
  <c r="EK94" i="1" s="1"/>
  <c r="EJ83" i="1"/>
  <c r="EK83" i="1" s="1"/>
  <c r="EJ147" i="1"/>
  <c r="EK147" i="1" s="1"/>
  <c r="EJ141" i="1"/>
  <c r="EK141" i="1" s="1"/>
  <c r="EJ133" i="1"/>
  <c r="EK133" i="1" s="1"/>
  <c r="EJ11" i="1"/>
  <c r="EK11" i="1" s="1"/>
  <c r="EJ118" i="1"/>
  <c r="EK118" i="1" s="1"/>
  <c r="EJ157" i="1"/>
  <c r="EK157" i="1" s="1"/>
  <c r="EJ190" i="1"/>
  <c r="EK190" i="1" s="1"/>
  <c r="EJ101" i="1"/>
  <c r="EK101" i="1" s="1"/>
  <c r="EJ178" i="1"/>
  <c r="EK178" i="1" s="1"/>
  <c r="EJ177" i="1"/>
  <c r="EK177" i="1" s="1"/>
  <c r="EJ57" i="1"/>
  <c r="EK57" i="1" s="1"/>
  <c r="EJ78" i="1"/>
  <c r="EK78" i="1" s="1"/>
  <c r="EJ90" i="1"/>
  <c r="EK90" i="1" s="1"/>
  <c r="EJ145" i="1"/>
  <c r="EK145" i="1" s="1"/>
  <c r="EJ39" i="1"/>
  <c r="EK39" i="1" s="1"/>
  <c r="EJ142" i="1"/>
  <c r="EK142" i="1" s="1"/>
  <c r="EJ75" i="1"/>
  <c r="EK75" i="1" s="1"/>
  <c r="EJ189" i="1"/>
  <c r="EK189" i="1" s="1"/>
  <c r="EJ81" i="1"/>
  <c r="EK81" i="1" s="1"/>
  <c r="EJ151" i="1"/>
  <c r="EK151" i="1" s="1"/>
  <c r="EJ54" i="1"/>
  <c r="EK54" i="1" s="1"/>
  <c r="EJ82" i="1"/>
  <c r="EK82" i="1" s="1"/>
  <c r="EJ44" i="1"/>
  <c r="EK44" i="1" s="1"/>
  <c r="EJ19" i="1"/>
  <c r="EK19" i="1" s="1"/>
  <c r="EJ176" i="1"/>
  <c r="EK176" i="1" s="1"/>
  <c r="EJ55" i="1"/>
  <c r="EK55" i="1" s="1"/>
  <c r="EJ162" i="1"/>
  <c r="EK162" i="1" s="1"/>
  <c r="EJ150" i="1"/>
  <c r="EK150" i="1" s="1"/>
  <c r="EJ132" i="1"/>
  <c r="EK132" i="1" s="1"/>
  <c r="EJ64" i="1"/>
  <c r="EK64" i="1" s="1"/>
  <c r="EJ3" i="1"/>
  <c r="EK3" i="1" s="1"/>
  <c r="EJ175" i="1"/>
  <c r="EK175" i="1" s="1"/>
  <c r="EJ62" i="1"/>
  <c r="EK62" i="1" s="1"/>
  <c r="EJ158" i="1"/>
  <c r="EK158" i="1" s="1"/>
  <c r="EJ97" i="1"/>
  <c r="EK97" i="1" s="1"/>
  <c r="EJ109" i="1"/>
  <c r="EK109" i="1" s="1"/>
  <c r="EJ73" i="1"/>
  <c r="EK73" i="1" s="1"/>
  <c r="EJ174" i="1"/>
  <c r="EK174" i="1" s="1"/>
  <c r="EJ5" i="1"/>
  <c r="EK5" i="1" s="1"/>
  <c r="EJ159" i="1"/>
  <c r="EK159" i="1" s="1"/>
  <c r="EJ104" i="1"/>
  <c r="EK104" i="1" s="1"/>
  <c r="EJ128" i="1"/>
  <c r="EK128" i="1" s="1"/>
  <c r="EJ124" i="1"/>
  <c r="EK124" i="1" s="1"/>
  <c r="EJ131" i="1"/>
  <c r="EK131" i="1" s="1"/>
  <c r="EJ111" i="1"/>
  <c r="EK111" i="1" s="1"/>
  <c r="EJ122" i="1"/>
  <c r="EK122" i="1" s="1"/>
  <c r="EJ123" i="1"/>
  <c r="EK123" i="1" s="1"/>
  <c r="EJ41" i="1"/>
  <c r="EK41" i="1" s="1"/>
  <c r="EJ154" i="1"/>
  <c r="EK154" i="1" s="1"/>
  <c r="EJ173" i="1"/>
  <c r="EK173" i="1" s="1"/>
  <c r="EJ172" i="1"/>
  <c r="EK172" i="1" s="1"/>
  <c r="EJ152" i="1"/>
  <c r="EK152" i="1" s="1"/>
  <c r="EJ114" i="1"/>
  <c r="EK114" i="1" s="1"/>
  <c r="EJ171" i="1"/>
  <c r="EK171" i="1" s="1"/>
  <c r="EJ149" i="1"/>
  <c r="EK149" i="1" s="1"/>
  <c r="EJ43" i="1"/>
  <c r="EK43" i="1" s="1"/>
  <c r="EJ84" i="1"/>
  <c r="EK84" i="1" s="1"/>
  <c r="EJ191" i="1"/>
  <c r="EK191" i="1" s="1"/>
  <c r="EJ165" i="1"/>
  <c r="EK165" i="1" s="1"/>
  <c r="EJ99" i="1"/>
  <c r="EK99" i="1" s="1"/>
  <c r="EJ127" i="1"/>
  <c r="EK127" i="1" s="1"/>
  <c r="EJ116" i="1"/>
  <c r="EK116" i="1" s="1"/>
  <c r="EJ38" i="1"/>
  <c r="EK38" i="1" s="1"/>
  <c r="EJ69" i="1"/>
  <c r="EK69" i="1" s="1"/>
  <c r="EJ36" i="1"/>
  <c r="EK36" i="1" s="1"/>
  <c r="EJ156" i="1"/>
  <c r="EK156" i="1" s="1"/>
  <c r="EJ126" i="1"/>
  <c r="EK126" i="1" s="1"/>
  <c r="EJ45" i="1"/>
  <c r="EK45" i="1" s="1"/>
  <c r="EJ120" i="1"/>
  <c r="EK120" i="1" s="1"/>
  <c r="EJ108" i="1"/>
  <c r="EK108" i="1" s="1"/>
  <c r="EJ135" i="1"/>
  <c r="EK135" i="1" s="1"/>
  <c r="EJ160" i="1"/>
  <c r="EK160" i="1" s="1"/>
  <c r="EJ48" i="1"/>
  <c r="EK48" i="1" s="1"/>
  <c r="EJ63" i="1"/>
  <c r="EK63" i="1" s="1"/>
  <c r="EJ53" i="1"/>
  <c r="EK53" i="1" s="1"/>
  <c r="EJ56" i="1"/>
  <c r="EK56" i="1" s="1"/>
  <c r="EJ37" i="1"/>
  <c r="EK37" i="1" s="1"/>
  <c r="EJ98" i="1"/>
  <c r="EK98" i="1" s="1"/>
  <c r="EJ31" i="1"/>
  <c r="EK31" i="1" s="1"/>
  <c r="EJ106" i="1"/>
  <c r="EK106" i="1" s="1"/>
  <c r="EJ170" i="1"/>
  <c r="EK170" i="1" s="1"/>
  <c r="EJ46" i="1"/>
  <c r="EK46" i="1" s="1"/>
  <c r="EJ61" i="1"/>
  <c r="EK61" i="1" s="1"/>
  <c r="EJ52" i="1"/>
  <c r="EK52" i="1" s="1"/>
  <c r="EJ32" i="1"/>
  <c r="EK32" i="1" s="1"/>
  <c r="EJ59" i="1"/>
  <c r="EK59" i="1" s="1"/>
  <c r="EJ47" i="1"/>
  <c r="EK47" i="1" s="1"/>
  <c r="EJ110" i="1"/>
  <c r="EK110" i="1" s="1"/>
  <c r="EJ169" i="1"/>
  <c r="EK169" i="1" s="1"/>
  <c r="EJ168" i="1"/>
  <c r="EK168" i="1" s="1"/>
  <c r="EJ79" i="1"/>
  <c r="EK79" i="1" s="1"/>
  <c r="EJ21" i="1"/>
  <c r="EK21" i="1" s="1"/>
  <c r="EJ18" i="1"/>
  <c r="EK18" i="1" s="1"/>
  <c r="EJ26" i="1"/>
  <c r="EK26" i="1" s="1"/>
  <c r="EJ65" i="1"/>
  <c r="EK65" i="1" s="1"/>
  <c r="EJ105" i="1"/>
  <c r="EK105" i="1" s="1"/>
  <c r="EJ23" i="1"/>
  <c r="EK23" i="1" s="1"/>
  <c r="EJ28" i="1"/>
  <c r="EK28" i="1" s="1"/>
  <c r="EJ50" i="1"/>
  <c r="EK50" i="1" s="1"/>
  <c r="EJ30" i="1"/>
  <c r="EK30" i="1" s="1"/>
  <c r="EJ80" i="1"/>
  <c r="EK80" i="1" s="1"/>
  <c r="EJ95" i="1"/>
  <c r="EK95" i="1" s="1"/>
  <c r="EJ86" i="1"/>
  <c r="EK86" i="1" s="1"/>
  <c r="EJ161" i="1"/>
  <c r="EK161" i="1" s="1"/>
  <c r="EJ134" i="1"/>
  <c r="EK134" i="1" s="1"/>
  <c r="EJ93" i="1"/>
  <c r="EK93" i="1" s="1"/>
  <c r="EO193" i="1"/>
  <c r="EP193" i="1" s="1"/>
  <c r="EO144" i="1"/>
  <c r="EP144" i="1" s="1"/>
  <c r="EO13" i="1"/>
  <c r="EP13" i="1" s="1"/>
  <c r="EO164" i="1"/>
  <c r="EP164" i="1" s="1"/>
  <c r="EO188" i="1"/>
  <c r="EP188" i="1" s="1"/>
  <c r="EO119" i="1"/>
  <c r="EP119" i="1" s="1"/>
  <c r="EO2" i="1"/>
  <c r="EP2" i="1" s="1"/>
  <c r="EO4" i="1"/>
  <c r="EP4" i="1" s="1"/>
  <c r="EO138" i="1"/>
  <c r="EP138" i="1" s="1"/>
  <c r="EO187" i="1"/>
  <c r="EP187" i="1" s="1"/>
  <c r="EO143" i="1"/>
  <c r="EP143" i="1" s="1"/>
  <c r="EO66" i="1"/>
  <c r="EP66" i="1" s="1"/>
  <c r="EO163" i="1"/>
  <c r="EP163" i="1" s="1"/>
  <c r="EO92" i="1"/>
  <c r="EP92" i="1" s="1"/>
  <c r="EO186" i="1"/>
  <c r="EP186" i="1" s="1"/>
  <c r="EO185" i="1"/>
  <c r="EP185" i="1" s="1"/>
  <c r="EO148" i="1"/>
  <c r="EP148" i="1" s="1"/>
  <c r="EO166" i="1"/>
  <c r="EP166" i="1" s="1"/>
  <c r="EO72" i="1"/>
  <c r="EP72" i="1" s="1"/>
  <c r="EO117" i="1"/>
  <c r="EP117" i="1" s="1"/>
  <c r="EO184" i="1"/>
  <c r="EP184" i="1" s="1"/>
  <c r="EO183" i="1"/>
  <c r="EP183" i="1" s="1"/>
  <c r="EO192" i="1"/>
  <c r="EP192" i="1" s="1"/>
  <c r="EO112" i="1"/>
  <c r="EP112" i="1" s="1"/>
  <c r="EO17" i="1"/>
  <c r="EP17" i="1" s="1"/>
  <c r="EO68" i="1"/>
  <c r="EP68" i="1" s="1"/>
  <c r="EO20" i="1"/>
  <c r="EP20" i="1" s="1"/>
  <c r="EO139" i="1"/>
  <c r="EP139" i="1" s="1"/>
  <c r="EO140" i="1"/>
  <c r="EP140" i="1" s="1"/>
  <c r="EO153" i="1"/>
  <c r="EP153" i="1" s="1"/>
  <c r="EO194" i="1"/>
  <c r="EP194" i="1" s="1"/>
  <c r="EO155" i="1"/>
  <c r="EP155" i="1" s="1"/>
  <c r="EO182" i="1"/>
  <c r="EP182" i="1" s="1"/>
  <c r="EO87" i="1"/>
  <c r="EP87" i="1" s="1"/>
  <c r="EO129" i="1"/>
  <c r="EP129" i="1" s="1"/>
  <c r="EO100" i="1"/>
  <c r="EP100" i="1" s="1"/>
  <c r="EO88" i="1"/>
  <c r="EP88" i="1" s="1"/>
  <c r="EO121" i="1"/>
  <c r="EP121" i="1" s="1"/>
  <c r="EO24" i="1"/>
  <c r="EP24" i="1" s="1"/>
  <c r="EO96" i="1"/>
  <c r="EP96" i="1" s="1"/>
  <c r="EO49" i="1"/>
  <c r="EP49" i="1" s="1"/>
  <c r="EO167" i="1"/>
  <c r="EP167" i="1" s="1"/>
  <c r="EO15" i="1"/>
  <c r="EP15" i="1" s="1"/>
  <c r="EO25" i="1"/>
  <c r="EP25" i="1" s="1"/>
  <c r="EO51" i="1"/>
  <c r="EP51" i="1" s="1"/>
  <c r="EO7" i="1"/>
  <c r="EP7" i="1" s="1"/>
  <c r="EO181" i="1"/>
  <c r="EP181" i="1" s="1"/>
  <c r="EO77" i="1"/>
  <c r="EP77" i="1" s="1"/>
  <c r="EO29" i="1"/>
  <c r="EP29" i="1" s="1"/>
  <c r="EO10" i="1"/>
  <c r="EP10" i="1" s="1"/>
  <c r="EO67" i="1"/>
  <c r="EP67" i="1" s="1"/>
  <c r="EO130" i="1"/>
  <c r="EP130" i="1" s="1"/>
  <c r="EO70" i="1"/>
  <c r="EP70" i="1" s="1"/>
  <c r="EO89" i="1"/>
  <c r="EP89" i="1" s="1"/>
  <c r="EO42" i="1"/>
  <c r="EP42" i="1" s="1"/>
  <c r="EO14" i="1"/>
  <c r="EP14" i="1" s="1"/>
  <c r="EO76" i="1"/>
  <c r="EP76" i="1" s="1"/>
  <c r="EO8" i="1"/>
  <c r="EP8" i="1" s="1"/>
  <c r="EO12" i="1"/>
  <c r="EP12" i="1" s="1"/>
  <c r="EO85" i="1"/>
  <c r="EP85" i="1" s="1"/>
  <c r="EO35" i="1"/>
  <c r="EP35" i="1" s="1"/>
  <c r="EO103" i="1"/>
  <c r="EP103" i="1" s="1"/>
  <c r="EO125" i="1"/>
  <c r="EP125" i="1" s="1"/>
  <c r="EO9" i="1"/>
  <c r="EP9" i="1" s="1"/>
  <c r="EO60" i="1"/>
  <c r="EP60" i="1" s="1"/>
  <c r="EO102" i="1"/>
  <c r="EP102" i="1" s="1"/>
  <c r="EO16" i="1"/>
  <c r="EP16" i="1" s="1"/>
  <c r="EO22" i="1"/>
  <c r="EP22" i="1" s="1"/>
  <c r="EO40" i="1"/>
  <c r="EP40" i="1" s="1"/>
  <c r="EO137" i="1"/>
  <c r="EP137" i="1" s="1"/>
  <c r="EO180" i="1"/>
  <c r="EP180" i="1" s="1"/>
  <c r="EO107" i="1"/>
  <c r="EP107" i="1" s="1"/>
  <c r="EO33" i="1"/>
  <c r="EP33" i="1" s="1"/>
  <c r="EO74" i="1"/>
  <c r="EP74" i="1" s="1"/>
  <c r="EO58" i="1"/>
  <c r="EP58" i="1" s="1"/>
  <c r="EO6" i="1"/>
  <c r="EP6" i="1" s="1"/>
  <c r="EO113" i="1"/>
  <c r="EP113" i="1" s="1"/>
  <c r="EO34" i="1"/>
  <c r="EP34" i="1" s="1"/>
  <c r="EO27" i="1"/>
  <c r="EP27" i="1" s="1"/>
  <c r="EO179" i="1"/>
  <c r="EP179" i="1" s="1"/>
  <c r="EO91" i="1"/>
  <c r="EP91" i="1" s="1"/>
  <c r="EO71" i="1"/>
  <c r="EP71" i="1" s="1"/>
  <c r="EO136" i="1"/>
  <c r="EP136" i="1" s="1"/>
  <c r="EO115" i="1"/>
  <c r="EP115" i="1" s="1"/>
  <c r="EO94" i="1"/>
  <c r="EP94" i="1" s="1"/>
  <c r="EO83" i="1"/>
  <c r="EP83" i="1" s="1"/>
  <c r="EO147" i="1"/>
  <c r="EP147" i="1" s="1"/>
  <c r="EO141" i="1"/>
  <c r="EP141" i="1" s="1"/>
  <c r="EO133" i="1"/>
  <c r="EP133" i="1" s="1"/>
  <c r="EO11" i="1"/>
  <c r="EP11" i="1" s="1"/>
  <c r="EO118" i="1"/>
  <c r="EP118" i="1" s="1"/>
  <c r="EO157" i="1"/>
  <c r="EP157" i="1" s="1"/>
  <c r="EO190" i="1"/>
  <c r="EP190" i="1" s="1"/>
  <c r="EO101" i="1"/>
  <c r="EP101" i="1" s="1"/>
  <c r="EO178" i="1"/>
  <c r="EP178" i="1" s="1"/>
  <c r="EO177" i="1"/>
  <c r="EP177" i="1" s="1"/>
  <c r="EO57" i="1"/>
  <c r="EP57" i="1" s="1"/>
  <c r="EO78" i="1"/>
  <c r="EP78" i="1" s="1"/>
  <c r="EO90" i="1"/>
  <c r="EP90" i="1" s="1"/>
  <c r="EO145" i="1"/>
  <c r="EP145" i="1" s="1"/>
  <c r="EO39" i="1"/>
  <c r="EP39" i="1" s="1"/>
  <c r="EO142" i="1"/>
  <c r="EP142" i="1" s="1"/>
  <c r="EO75" i="1"/>
  <c r="EP75" i="1" s="1"/>
  <c r="EO189" i="1"/>
  <c r="EP189" i="1" s="1"/>
  <c r="EO81" i="1"/>
  <c r="EP81" i="1" s="1"/>
  <c r="EO151" i="1"/>
  <c r="EP151" i="1" s="1"/>
  <c r="EO54" i="1"/>
  <c r="EP54" i="1" s="1"/>
  <c r="EO82" i="1"/>
  <c r="EP82" i="1" s="1"/>
  <c r="EO44" i="1"/>
  <c r="EP44" i="1" s="1"/>
  <c r="EO19" i="1"/>
  <c r="EP19" i="1" s="1"/>
  <c r="EO176" i="1"/>
  <c r="EP176" i="1" s="1"/>
  <c r="EO55" i="1"/>
  <c r="EP55" i="1" s="1"/>
  <c r="EO162" i="1"/>
  <c r="EP162" i="1" s="1"/>
  <c r="EO150" i="1"/>
  <c r="EP150" i="1" s="1"/>
  <c r="EO132" i="1"/>
  <c r="EP132" i="1" s="1"/>
  <c r="EO64" i="1"/>
  <c r="EP64" i="1" s="1"/>
  <c r="EO3" i="1"/>
  <c r="EP3" i="1" s="1"/>
  <c r="EO175" i="1"/>
  <c r="EP175" i="1" s="1"/>
  <c r="EO62" i="1"/>
  <c r="EP62" i="1" s="1"/>
  <c r="EO158" i="1"/>
  <c r="EP158" i="1" s="1"/>
  <c r="EO97" i="1"/>
  <c r="EP97" i="1" s="1"/>
  <c r="EO109" i="1"/>
  <c r="EP109" i="1" s="1"/>
  <c r="EO73" i="1"/>
  <c r="EP73" i="1" s="1"/>
  <c r="EO174" i="1"/>
  <c r="EP174" i="1" s="1"/>
  <c r="EO5" i="1"/>
  <c r="EP5" i="1" s="1"/>
  <c r="EO159" i="1"/>
  <c r="EP159" i="1" s="1"/>
  <c r="EO104" i="1"/>
  <c r="EP104" i="1" s="1"/>
  <c r="EO128" i="1"/>
  <c r="EP128" i="1" s="1"/>
  <c r="EO124" i="1"/>
  <c r="EP124" i="1" s="1"/>
  <c r="EO131" i="1"/>
  <c r="EP131" i="1" s="1"/>
  <c r="EO111" i="1"/>
  <c r="EP111" i="1" s="1"/>
  <c r="EO122" i="1"/>
  <c r="EP122" i="1" s="1"/>
  <c r="EO123" i="1"/>
  <c r="EP123" i="1" s="1"/>
  <c r="EO41" i="1"/>
  <c r="EP41" i="1" s="1"/>
  <c r="EO154" i="1"/>
  <c r="EP154" i="1" s="1"/>
  <c r="EO173" i="1"/>
  <c r="EP173" i="1" s="1"/>
  <c r="EO172" i="1"/>
  <c r="EP172" i="1" s="1"/>
  <c r="EO152" i="1"/>
  <c r="EP152" i="1" s="1"/>
  <c r="EO114" i="1"/>
  <c r="EP114" i="1" s="1"/>
  <c r="EO171" i="1"/>
  <c r="EP171" i="1" s="1"/>
  <c r="EO149" i="1"/>
  <c r="EP149" i="1" s="1"/>
  <c r="EO43" i="1"/>
  <c r="EP43" i="1" s="1"/>
  <c r="EO84" i="1"/>
  <c r="EP84" i="1" s="1"/>
  <c r="EO191" i="1"/>
  <c r="EP191" i="1" s="1"/>
  <c r="EO165" i="1"/>
  <c r="EP165" i="1" s="1"/>
  <c r="EO99" i="1"/>
  <c r="EP99" i="1" s="1"/>
  <c r="EO127" i="1"/>
  <c r="EP127" i="1" s="1"/>
  <c r="EO116" i="1"/>
  <c r="EP116" i="1" s="1"/>
  <c r="EO38" i="1"/>
  <c r="EP38" i="1" s="1"/>
  <c r="EO69" i="1"/>
  <c r="EP69" i="1" s="1"/>
  <c r="EO36" i="1"/>
  <c r="EP36" i="1" s="1"/>
  <c r="EO156" i="1"/>
  <c r="EP156" i="1" s="1"/>
  <c r="EO126" i="1"/>
  <c r="EP126" i="1" s="1"/>
  <c r="EO45" i="1"/>
  <c r="EP45" i="1" s="1"/>
  <c r="EO120" i="1"/>
  <c r="EP120" i="1" s="1"/>
  <c r="EO108" i="1"/>
  <c r="EP108" i="1" s="1"/>
  <c r="EO135" i="1"/>
  <c r="EP135" i="1" s="1"/>
  <c r="EO160" i="1"/>
  <c r="EP160" i="1" s="1"/>
  <c r="EO48" i="1"/>
  <c r="EP48" i="1" s="1"/>
  <c r="EO63" i="1"/>
  <c r="EP63" i="1" s="1"/>
  <c r="EO53" i="1"/>
  <c r="EP53" i="1" s="1"/>
  <c r="EO56" i="1"/>
  <c r="EP56" i="1" s="1"/>
  <c r="EO37" i="1"/>
  <c r="EP37" i="1" s="1"/>
  <c r="EO98" i="1"/>
  <c r="EP98" i="1" s="1"/>
  <c r="EO31" i="1"/>
  <c r="EP31" i="1" s="1"/>
  <c r="EO106" i="1"/>
  <c r="EP106" i="1" s="1"/>
  <c r="EO170" i="1"/>
  <c r="EP170" i="1" s="1"/>
  <c r="EO46" i="1"/>
  <c r="EP46" i="1" s="1"/>
  <c r="EO61" i="1"/>
  <c r="EP61" i="1" s="1"/>
  <c r="EO52" i="1"/>
  <c r="EP52" i="1" s="1"/>
  <c r="EO32" i="1"/>
  <c r="EP32" i="1" s="1"/>
  <c r="EO59" i="1"/>
  <c r="EP59" i="1" s="1"/>
  <c r="EO47" i="1"/>
  <c r="EP47" i="1" s="1"/>
  <c r="EO110" i="1"/>
  <c r="EP110" i="1" s="1"/>
  <c r="EO169" i="1"/>
  <c r="EP169" i="1" s="1"/>
  <c r="EO168" i="1"/>
  <c r="EP168" i="1" s="1"/>
  <c r="EO79" i="1"/>
  <c r="EP79" i="1" s="1"/>
  <c r="EO21" i="1"/>
  <c r="EP21" i="1" s="1"/>
  <c r="EO18" i="1"/>
  <c r="EP18" i="1" s="1"/>
  <c r="EO26" i="1"/>
  <c r="EP26" i="1" s="1"/>
  <c r="EO65" i="1"/>
  <c r="EP65" i="1" s="1"/>
  <c r="EO105" i="1"/>
  <c r="EP105" i="1" s="1"/>
  <c r="EO23" i="1"/>
  <c r="EP23" i="1" s="1"/>
  <c r="EO28" i="1"/>
  <c r="EP28" i="1" s="1"/>
  <c r="EO50" i="1"/>
  <c r="EP50" i="1" s="1"/>
  <c r="EO30" i="1"/>
  <c r="EP30" i="1" s="1"/>
  <c r="EO80" i="1"/>
  <c r="EP80" i="1" s="1"/>
  <c r="EO95" i="1"/>
  <c r="EP95" i="1" s="1"/>
  <c r="EO86" i="1"/>
  <c r="EP86" i="1" s="1"/>
  <c r="EO161" i="1"/>
  <c r="EP161" i="1" s="1"/>
  <c r="EO134" i="1"/>
  <c r="EP134" i="1" s="1"/>
  <c r="EO93" i="1"/>
  <c r="EP93" i="1" s="1"/>
  <c r="EO146" i="1"/>
  <c r="EP146" i="1" s="1"/>
  <c r="EE193" i="1"/>
  <c r="EF193" i="1" s="1"/>
  <c r="EE144" i="1"/>
  <c r="EF144" i="1" s="1"/>
  <c r="EE13" i="1"/>
  <c r="EF13" i="1" s="1"/>
  <c r="EE164" i="1"/>
  <c r="EF164" i="1" s="1"/>
  <c r="EE188" i="1"/>
  <c r="EF188" i="1" s="1"/>
  <c r="EE119" i="1"/>
  <c r="EF119" i="1" s="1"/>
  <c r="EE2" i="1"/>
  <c r="EF2" i="1" s="1"/>
  <c r="EE4" i="1"/>
  <c r="EF4" i="1" s="1"/>
  <c r="EE138" i="1"/>
  <c r="EF138" i="1" s="1"/>
  <c r="EE187" i="1"/>
  <c r="EF187" i="1" s="1"/>
  <c r="EE143" i="1"/>
  <c r="EF143" i="1" s="1"/>
  <c r="EE66" i="1"/>
  <c r="EF66" i="1" s="1"/>
  <c r="EE163" i="1"/>
  <c r="EF163" i="1" s="1"/>
  <c r="EE92" i="1"/>
  <c r="EF92" i="1" s="1"/>
  <c r="EE186" i="1"/>
  <c r="EF186" i="1" s="1"/>
  <c r="EE185" i="1"/>
  <c r="EF185" i="1" s="1"/>
  <c r="EE148" i="1"/>
  <c r="EF148" i="1" s="1"/>
  <c r="EE166" i="1"/>
  <c r="EF166" i="1" s="1"/>
  <c r="EE72" i="1"/>
  <c r="EF72" i="1" s="1"/>
  <c r="EE117" i="1"/>
  <c r="EF117" i="1" s="1"/>
  <c r="EE184" i="1"/>
  <c r="EF184" i="1" s="1"/>
  <c r="EE183" i="1"/>
  <c r="EF183" i="1" s="1"/>
  <c r="EE192" i="1"/>
  <c r="EF192" i="1" s="1"/>
  <c r="EE112" i="1"/>
  <c r="EF112" i="1" s="1"/>
  <c r="EE17" i="1"/>
  <c r="EF17" i="1" s="1"/>
  <c r="EE68" i="1"/>
  <c r="EF68" i="1" s="1"/>
  <c r="EE20" i="1"/>
  <c r="EF20" i="1" s="1"/>
  <c r="EE139" i="1"/>
  <c r="EF139" i="1" s="1"/>
  <c r="EE140" i="1"/>
  <c r="EF140" i="1" s="1"/>
  <c r="EE153" i="1"/>
  <c r="EF153" i="1" s="1"/>
  <c r="EE194" i="1"/>
  <c r="EF194" i="1" s="1"/>
  <c r="EE155" i="1"/>
  <c r="EF155" i="1" s="1"/>
  <c r="EE182" i="1"/>
  <c r="EF182" i="1" s="1"/>
  <c r="EE87" i="1"/>
  <c r="EF87" i="1" s="1"/>
  <c r="EE129" i="1"/>
  <c r="EF129" i="1" s="1"/>
  <c r="EE100" i="1"/>
  <c r="EF100" i="1" s="1"/>
  <c r="EE88" i="1"/>
  <c r="EF88" i="1" s="1"/>
  <c r="EE121" i="1"/>
  <c r="EF121" i="1" s="1"/>
  <c r="EE24" i="1"/>
  <c r="EF24" i="1" s="1"/>
  <c r="EE96" i="1"/>
  <c r="EF96" i="1" s="1"/>
  <c r="EE49" i="1"/>
  <c r="EF49" i="1" s="1"/>
  <c r="EE167" i="1"/>
  <c r="EF167" i="1" s="1"/>
  <c r="EE15" i="1"/>
  <c r="EF15" i="1" s="1"/>
  <c r="EE25" i="1"/>
  <c r="EF25" i="1" s="1"/>
  <c r="EE51" i="1"/>
  <c r="EF51" i="1" s="1"/>
  <c r="EE7" i="1"/>
  <c r="EF7" i="1" s="1"/>
  <c r="EE181" i="1"/>
  <c r="EF181" i="1" s="1"/>
  <c r="EE77" i="1"/>
  <c r="EF77" i="1" s="1"/>
  <c r="EE29" i="1"/>
  <c r="EF29" i="1" s="1"/>
  <c r="EE10" i="1"/>
  <c r="EF10" i="1" s="1"/>
  <c r="EE67" i="1"/>
  <c r="EF67" i="1" s="1"/>
  <c r="EE130" i="1"/>
  <c r="EF130" i="1" s="1"/>
  <c r="EE70" i="1"/>
  <c r="EF70" i="1" s="1"/>
  <c r="EE89" i="1"/>
  <c r="EF89" i="1" s="1"/>
  <c r="EE42" i="1"/>
  <c r="EF42" i="1" s="1"/>
  <c r="EE14" i="1"/>
  <c r="EF14" i="1" s="1"/>
  <c r="EE76" i="1"/>
  <c r="EF76" i="1" s="1"/>
  <c r="EE8" i="1"/>
  <c r="EF8" i="1" s="1"/>
  <c r="EE12" i="1"/>
  <c r="EF12" i="1" s="1"/>
  <c r="EE85" i="1"/>
  <c r="EF85" i="1" s="1"/>
  <c r="EE35" i="1"/>
  <c r="EF35" i="1" s="1"/>
  <c r="EE103" i="1"/>
  <c r="EF103" i="1" s="1"/>
  <c r="EE125" i="1"/>
  <c r="EF125" i="1" s="1"/>
  <c r="EE9" i="1"/>
  <c r="EF9" i="1" s="1"/>
  <c r="EE60" i="1"/>
  <c r="EF60" i="1" s="1"/>
  <c r="EE102" i="1"/>
  <c r="EF102" i="1" s="1"/>
  <c r="EE16" i="1"/>
  <c r="EF16" i="1" s="1"/>
  <c r="EE22" i="1"/>
  <c r="EF22" i="1" s="1"/>
  <c r="EE40" i="1"/>
  <c r="EF40" i="1" s="1"/>
  <c r="EE137" i="1"/>
  <c r="EF137" i="1" s="1"/>
  <c r="EE180" i="1"/>
  <c r="EF180" i="1" s="1"/>
  <c r="EE107" i="1"/>
  <c r="EF107" i="1" s="1"/>
  <c r="EE33" i="1"/>
  <c r="EF33" i="1" s="1"/>
  <c r="EE74" i="1"/>
  <c r="EF74" i="1" s="1"/>
  <c r="EE58" i="1"/>
  <c r="EF58" i="1" s="1"/>
  <c r="EE6" i="1"/>
  <c r="EF6" i="1" s="1"/>
  <c r="EE113" i="1"/>
  <c r="EF113" i="1" s="1"/>
  <c r="EE34" i="1"/>
  <c r="EF34" i="1" s="1"/>
  <c r="EE27" i="1"/>
  <c r="EF27" i="1" s="1"/>
  <c r="EE179" i="1"/>
  <c r="EF179" i="1" s="1"/>
  <c r="EE91" i="1"/>
  <c r="EF91" i="1" s="1"/>
  <c r="EE71" i="1"/>
  <c r="EF71" i="1" s="1"/>
  <c r="EE136" i="1"/>
  <c r="EF136" i="1" s="1"/>
  <c r="EE115" i="1"/>
  <c r="EF115" i="1" s="1"/>
  <c r="EE94" i="1"/>
  <c r="EF94" i="1" s="1"/>
  <c r="EE83" i="1"/>
  <c r="EF83" i="1" s="1"/>
  <c r="EE147" i="1"/>
  <c r="EF147" i="1" s="1"/>
  <c r="EE141" i="1"/>
  <c r="EF141" i="1" s="1"/>
  <c r="EE133" i="1"/>
  <c r="EF133" i="1" s="1"/>
  <c r="EE11" i="1"/>
  <c r="EF11" i="1" s="1"/>
  <c r="EE118" i="1"/>
  <c r="EF118" i="1" s="1"/>
  <c r="EE157" i="1"/>
  <c r="EF157" i="1" s="1"/>
  <c r="EE190" i="1"/>
  <c r="EF190" i="1" s="1"/>
  <c r="EE101" i="1"/>
  <c r="EF101" i="1" s="1"/>
  <c r="EE178" i="1"/>
  <c r="EF178" i="1" s="1"/>
  <c r="EE177" i="1"/>
  <c r="EF177" i="1" s="1"/>
  <c r="EE57" i="1"/>
  <c r="EF57" i="1" s="1"/>
  <c r="EE78" i="1"/>
  <c r="EF78" i="1" s="1"/>
  <c r="EE90" i="1"/>
  <c r="EF90" i="1" s="1"/>
  <c r="EE145" i="1"/>
  <c r="EF145" i="1" s="1"/>
  <c r="EE39" i="1"/>
  <c r="EF39" i="1" s="1"/>
  <c r="EE142" i="1"/>
  <c r="EF142" i="1" s="1"/>
  <c r="EE75" i="1"/>
  <c r="EF75" i="1" s="1"/>
  <c r="EE189" i="1"/>
  <c r="EF189" i="1" s="1"/>
  <c r="EE81" i="1"/>
  <c r="EF81" i="1" s="1"/>
  <c r="EE151" i="1"/>
  <c r="EF151" i="1" s="1"/>
  <c r="EE54" i="1"/>
  <c r="EF54" i="1" s="1"/>
  <c r="EE82" i="1"/>
  <c r="EF82" i="1" s="1"/>
  <c r="EE44" i="1"/>
  <c r="EF44" i="1" s="1"/>
  <c r="EE19" i="1"/>
  <c r="EF19" i="1" s="1"/>
  <c r="EE176" i="1"/>
  <c r="EF176" i="1" s="1"/>
  <c r="EE55" i="1"/>
  <c r="EF55" i="1" s="1"/>
  <c r="EE162" i="1"/>
  <c r="EF162" i="1" s="1"/>
  <c r="EE150" i="1"/>
  <c r="EF150" i="1" s="1"/>
  <c r="EE132" i="1"/>
  <c r="EF132" i="1" s="1"/>
  <c r="EE64" i="1"/>
  <c r="EF64" i="1" s="1"/>
  <c r="EE3" i="1"/>
  <c r="EF3" i="1" s="1"/>
  <c r="EE175" i="1"/>
  <c r="EF175" i="1" s="1"/>
  <c r="EE62" i="1"/>
  <c r="EF62" i="1" s="1"/>
  <c r="EE158" i="1"/>
  <c r="EF158" i="1" s="1"/>
  <c r="EE97" i="1"/>
  <c r="EF97" i="1" s="1"/>
  <c r="EE109" i="1"/>
  <c r="EF109" i="1" s="1"/>
  <c r="EE73" i="1"/>
  <c r="EF73" i="1" s="1"/>
  <c r="EE174" i="1"/>
  <c r="EF174" i="1" s="1"/>
  <c r="EE5" i="1"/>
  <c r="EF5" i="1" s="1"/>
  <c r="EE159" i="1"/>
  <c r="EF159" i="1" s="1"/>
  <c r="EE104" i="1"/>
  <c r="EF104" i="1" s="1"/>
  <c r="EE128" i="1"/>
  <c r="EF128" i="1" s="1"/>
  <c r="EE124" i="1"/>
  <c r="EF124" i="1" s="1"/>
  <c r="EE131" i="1"/>
  <c r="EF131" i="1" s="1"/>
  <c r="EE111" i="1"/>
  <c r="EF111" i="1" s="1"/>
  <c r="EE122" i="1"/>
  <c r="EF122" i="1" s="1"/>
  <c r="EE123" i="1"/>
  <c r="EF123" i="1" s="1"/>
  <c r="EE41" i="1"/>
  <c r="EF41" i="1" s="1"/>
  <c r="EE154" i="1"/>
  <c r="EF154" i="1" s="1"/>
  <c r="EE173" i="1"/>
  <c r="EF173" i="1" s="1"/>
  <c r="EE172" i="1"/>
  <c r="EF172" i="1" s="1"/>
  <c r="EE152" i="1"/>
  <c r="EF152" i="1" s="1"/>
  <c r="EE114" i="1"/>
  <c r="EF114" i="1" s="1"/>
  <c r="EE171" i="1"/>
  <c r="EF171" i="1" s="1"/>
  <c r="EE149" i="1"/>
  <c r="EF149" i="1" s="1"/>
  <c r="EE43" i="1"/>
  <c r="EF43" i="1" s="1"/>
  <c r="EE84" i="1"/>
  <c r="EF84" i="1" s="1"/>
  <c r="EE191" i="1"/>
  <c r="EF191" i="1" s="1"/>
  <c r="EE165" i="1"/>
  <c r="EF165" i="1" s="1"/>
  <c r="EE99" i="1"/>
  <c r="EF99" i="1" s="1"/>
  <c r="EE127" i="1"/>
  <c r="EF127" i="1" s="1"/>
  <c r="EE116" i="1"/>
  <c r="EF116" i="1" s="1"/>
  <c r="EE38" i="1"/>
  <c r="EF38" i="1" s="1"/>
  <c r="EE69" i="1"/>
  <c r="EF69" i="1" s="1"/>
  <c r="EE36" i="1"/>
  <c r="EF36" i="1" s="1"/>
  <c r="EE156" i="1"/>
  <c r="EF156" i="1" s="1"/>
  <c r="EE126" i="1"/>
  <c r="EF126" i="1" s="1"/>
  <c r="EE45" i="1"/>
  <c r="EF45" i="1" s="1"/>
  <c r="EE120" i="1"/>
  <c r="EF120" i="1" s="1"/>
  <c r="EE108" i="1"/>
  <c r="EF108" i="1" s="1"/>
  <c r="EE135" i="1"/>
  <c r="EF135" i="1" s="1"/>
  <c r="EE160" i="1"/>
  <c r="EF160" i="1" s="1"/>
  <c r="EE48" i="1"/>
  <c r="EF48" i="1" s="1"/>
  <c r="EE63" i="1"/>
  <c r="EF63" i="1" s="1"/>
  <c r="EE53" i="1"/>
  <c r="EF53" i="1" s="1"/>
  <c r="EE56" i="1"/>
  <c r="EF56" i="1" s="1"/>
  <c r="EE37" i="1"/>
  <c r="EF37" i="1" s="1"/>
  <c r="EE98" i="1"/>
  <c r="EF98" i="1" s="1"/>
  <c r="EE31" i="1"/>
  <c r="EF31" i="1" s="1"/>
  <c r="EE106" i="1"/>
  <c r="EF106" i="1" s="1"/>
  <c r="EE170" i="1"/>
  <c r="EF170" i="1" s="1"/>
  <c r="EE46" i="1"/>
  <c r="EF46" i="1" s="1"/>
  <c r="EE61" i="1"/>
  <c r="EF61" i="1" s="1"/>
  <c r="EE52" i="1"/>
  <c r="EF52" i="1" s="1"/>
  <c r="EE32" i="1"/>
  <c r="EF32" i="1" s="1"/>
  <c r="EE59" i="1"/>
  <c r="EF59" i="1" s="1"/>
  <c r="EE47" i="1"/>
  <c r="EF47" i="1" s="1"/>
  <c r="EE110" i="1"/>
  <c r="EF110" i="1" s="1"/>
  <c r="EE169" i="1"/>
  <c r="EF169" i="1" s="1"/>
  <c r="EE168" i="1"/>
  <c r="EF168" i="1" s="1"/>
  <c r="EE79" i="1"/>
  <c r="EF79" i="1" s="1"/>
  <c r="EE21" i="1"/>
  <c r="EF21" i="1" s="1"/>
  <c r="EE18" i="1"/>
  <c r="EF18" i="1" s="1"/>
  <c r="EE26" i="1"/>
  <c r="EF26" i="1" s="1"/>
  <c r="EE65" i="1"/>
  <c r="EF65" i="1" s="1"/>
  <c r="EE105" i="1"/>
  <c r="EF105" i="1" s="1"/>
  <c r="EE23" i="1"/>
  <c r="EF23" i="1" s="1"/>
  <c r="EE28" i="1"/>
  <c r="EF28" i="1" s="1"/>
  <c r="EE50" i="1"/>
  <c r="EF50" i="1" s="1"/>
  <c r="EE30" i="1"/>
  <c r="EF30" i="1" s="1"/>
  <c r="EE80" i="1"/>
  <c r="EF80" i="1" s="1"/>
  <c r="EE95" i="1"/>
  <c r="EF95" i="1" s="1"/>
  <c r="EE86" i="1"/>
  <c r="EF86" i="1" s="1"/>
  <c r="EE161" i="1"/>
  <c r="EF161" i="1" s="1"/>
  <c r="EE134" i="1"/>
  <c r="EF134" i="1" s="1"/>
  <c r="EE93" i="1"/>
  <c r="EF93" i="1" s="1"/>
  <c r="EE146" i="1"/>
  <c r="EF146" i="1" s="1"/>
  <c r="EJ146" i="1"/>
  <c r="EK146" i="1" s="1"/>
  <c r="DV193" i="1"/>
  <c r="DW193" i="1" s="1"/>
  <c r="DV144" i="1"/>
  <c r="DW144" i="1" s="1"/>
  <c r="DV13" i="1"/>
  <c r="DW13" i="1" s="1"/>
  <c r="DV164" i="1"/>
  <c r="DW164" i="1" s="1"/>
  <c r="DV188" i="1"/>
  <c r="DW188" i="1" s="1"/>
  <c r="DV119" i="1"/>
  <c r="DW119" i="1" s="1"/>
  <c r="DV2" i="1"/>
  <c r="DW2" i="1" s="1"/>
  <c r="DV4" i="1"/>
  <c r="DW4" i="1" s="1"/>
  <c r="DV138" i="1"/>
  <c r="DW138" i="1" s="1"/>
  <c r="DV187" i="1"/>
  <c r="DW187" i="1" s="1"/>
  <c r="DV143" i="1"/>
  <c r="DW143" i="1" s="1"/>
  <c r="DV66" i="1"/>
  <c r="DW66" i="1" s="1"/>
  <c r="DV163" i="1"/>
  <c r="DW163" i="1" s="1"/>
  <c r="DV92" i="1"/>
  <c r="DW92" i="1" s="1"/>
  <c r="DV186" i="1"/>
  <c r="DW186" i="1" s="1"/>
  <c r="DV185" i="1"/>
  <c r="DW185" i="1" s="1"/>
  <c r="DV148" i="1"/>
  <c r="DW148" i="1" s="1"/>
  <c r="DV166" i="1"/>
  <c r="DW166" i="1" s="1"/>
  <c r="DV72" i="1"/>
  <c r="DW72" i="1" s="1"/>
  <c r="DV117" i="1"/>
  <c r="DW117" i="1" s="1"/>
  <c r="DV184" i="1"/>
  <c r="DW184" i="1" s="1"/>
  <c r="DV183" i="1"/>
  <c r="DW183" i="1" s="1"/>
  <c r="DV192" i="1"/>
  <c r="DW192" i="1" s="1"/>
  <c r="DV112" i="1"/>
  <c r="DW112" i="1" s="1"/>
  <c r="DV17" i="1"/>
  <c r="DW17" i="1" s="1"/>
  <c r="DV68" i="1"/>
  <c r="DW68" i="1" s="1"/>
  <c r="DV20" i="1"/>
  <c r="DW20" i="1" s="1"/>
  <c r="DV139" i="1"/>
  <c r="DW139" i="1" s="1"/>
  <c r="DV140" i="1"/>
  <c r="DW140" i="1" s="1"/>
  <c r="DV153" i="1"/>
  <c r="DW153" i="1" s="1"/>
  <c r="DV194" i="1"/>
  <c r="DW194" i="1" s="1"/>
  <c r="DV155" i="1"/>
  <c r="DW155" i="1" s="1"/>
  <c r="DV182" i="1"/>
  <c r="DW182" i="1" s="1"/>
  <c r="DV87" i="1"/>
  <c r="DW87" i="1" s="1"/>
  <c r="DV129" i="1"/>
  <c r="DW129" i="1" s="1"/>
  <c r="DV100" i="1"/>
  <c r="DW100" i="1" s="1"/>
  <c r="DV88" i="1"/>
  <c r="DW88" i="1" s="1"/>
  <c r="DV121" i="1"/>
  <c r="DW121" i="1" s="1"/>
  <c r="DV24" i="1"/>
  <c r="DW24" i="1" s="1"/>
  <c r="DV96" i="1"/>
  <c r="DW96" i="1" s="1"/>
  <c r="DV49" i="1"/>
  <c r="DW49" i="1" s="1"/>
  <c r="DV167" i="1"/>
  <c r="DW167" i="1" s="1"/>
  <c r="DV15" i="1"/>
  <c r="DW15" i="1" s="1"/>
  <c r="DV25" i="1"/>
  <c r="DW25" i="1" s="1"/>
  <c r="DV51" i="1"/>
  <c r="DW51" i="1" s="1"/>
  <c r="DV7" i="1"/>
  <c r="DW7" i="1" s="1"/>
  <c r="DV181" i="1"/>
  <c r="DW181" i="1" s="1"/>
  <c r="DV77" i="1"/>
  <c r="DW77" i="1" s="1"/>
  <c r="DV29" i="1"/>
  <c r="DW29" i="1" s="1"/>
  <c r="DV10" i="1"/>
  <c r="DW10" i="1" s="1"/>
  <c r="DV67" i="1"/>
  <c r="DW67" i="1" s="1"/>
  <c r="DV130" i="1"/>
  <c r="DW130" i="1" s="1"/>
  <c r="DV70" i="1"/>
  <c r="DW70" i="1" s="1"/>
  <c r="DV89" i="1"/>
  <c r="DW89" i="1" s="1"/>
  <c r="DV42" i="1"/>
  <c r="DW42" i="1" s="1"/>
  <c r="DV14" i="1"/>
  <c r="DW14" i="1" s="1"/>
  <c r="DV76" i="1"/>
  <c r="DW76" i="1" s="1"/>
  <c r="DV8" i="1"/>
  <c r="DW8" i="1" s="1"/>
  <c r="DV12" i="1"/>
  <c r="DW12" i="1" s="1"/>
  <c r="DV85" i="1"/>
  <c r="DW85" i="1" s="1"/>
  <c r="DV35" i="1"/>
  <c r="DW35" i="1" s="1"/>
  <c r="DV103" i="1"/>
  <c r="DW103" i="1" s="1"/>
  <c r="DV125" i="1"/>
  <c r="DW125" i="1" s="1"/>
  <c r="DV9" i="1"/>
  <c r="DW9" i="1" s="1"/>
  <c r="DV60" i="1"/>
  <c r="DW60" i="1" s="1"/>
  <c r="DV102" i="1"/>
  <c r="DW102" i="1" s="1"/>
  <c r="DV16" i="1"/>
  <c r="DW16" i="1" s="1"/>
  <c r="DV22" i="1"/>
  <c r="DW22" i="1" s="1"/>
  <c r="DV40" i="1"/>
  <c r="DW40" i="1" s="1"/>
  <c r="DV137" i="1"/>
  <c r="DW137" i="1" s="1"/>
  <c r="DV180" i="1"/>
  <c r="DW180" i="1" s="1"/>
  <c r="DV107" i="1"/>
  <c r="DW107" i="1" s="1"/>
  <c r="DV33" i="1"/>
  <c r="DW33" i="1" s="1"/>
  <c r="DV74" i="1"/>
  <c r="DW74" i="1" s="1"/>
  <c r="DV58" i="1"/>
  <c r="DW58" i="1" s="1"/>
  <c r="DV6" i="1"/>
  <c r="DW6" i="1" s="1"/>
  <c r="DV113" i="1"/>
  <c r="DW113" i="1" s="1"/>
  <c r="DV34" i="1"/>
  <c r="DW34" i="1" s="1"/>
  <c r="DV27" i="1"/>
  <c r="DW27" i="1" s="1"/>
  <c r="DV179" i="1"/>
  <c r="DW179" i="1" s="1"/>
  <c r="DV91" i="1"/>
  <c r="DW91" i="1" s="1"/>
  <c r="DV71" i="1"/>
  <c r="DW71" i="1" s="1"/>
  <c r="DV136" i="1"/>
  <c r="DW136" i="1" s="1"/>
  <c r="DV115" i="1"/>
  <c r="DW115" i="1" s="1"/>
  <c r="DV94" i="1"/>
  <c r="DW94" i="1" s="1"/>
  <c r="DV83" i="1"/>
  <c r="DW83" i="1" s="1"/>
  <c r="DV147" i="1"/>
  <c r="DW147" i="1" s="1"/>
  <c r="DV141" i="1"/>
  <c r="DW141" i="1" s="1"/>
  <c r="DV133" i="1"/>
  <c r="DW133" i="1" s="1"/>
  <c r="DV11" i="1"/>
  <c r="DW11" i="1" s="1"/>
  <c r="DV118" i="1"/>
  <c r="DW118" i="1" s="1"/>
  <c r="DV157" i="1"/>
  <c r="DW157" i="1" s="1"/>
  <c r="DV190" i="1"/>
  <c r="DW190" i="1" s="1"/>
  <c r="DV101" i="1"/>
  <c r="DW101" i="1" s="1"/>
  <c r="DV178" i="1"/>
  <c r="DW178" i="1" s="1"/>
  <c r="DV177" i="1"/>
  <c r="DW177" i="1" s="1"/>
  <c r="DV57" i="1"/>
  <c r="DW57" i="1" s="1"/>
  <c r="DV78" i="1"/>
  <c r="DW78" i="1" s="1"/>
  <c r="DV90" i="1"/>
  <c r="DW90" i="1" s="1"/>
  <c r="DV145" i="1"/>
  <c r="DW145" i="1" s="1"/>
  <c r="DV39" i="1"/>
  <c r="DW39" i="1" s="1"/>
  <c r="DV142" i="1"/>
  <c r="DW142" i="1" s="1"/>
  <c r="DV75" i="1"/>
  <c r="DW75" i="1" s="1"/>
  <c r="DV189" i="1"/>
  <c r="DW189" i="1" s="1"/>
  <c r="DV81" i="1"/>
  <c r="DW81" i="1" s="1"/>
  <c r="DV151" i="1"/>
  <c r="DW151" i="1" s="1"/>
  <c r="DV54" i="1"/>
  <c r="DW54" i="1" s="1"/>
  <c r="DV82" i="1"/>
  <c r="DW82" i="1" s="1"/>
  <c r="DV44" i="1"/>
  <c r="DW44" i="1" s="1"/>
  <c r="DV19" i="1"/>
  <c r="DW19" i="1" s="1"/>
  <c r="DV176" i="1"/>
  <c r="DW176" i="1" s="1"/>
  <c r="DV55" i="1"/>
  <c r="DW55" i="1" s="1"/>
  <c r="DV162" i="1"/>
  <c r="DW162" i="1" s="1"/>
  <c r="DV150" i="1"/>
  <c r="DW150" i="1" s="1"/>
  <c r="DV132" i="1"/>
  <c r="DW132" i="1" s="1"/>
  <c r="DV64" i="1"/>
  <c r="DW64" i="1" s="1"/>
  <c r="DV3" i="1"/>
  <c r="DW3" i="1" s="1"/>
  <c r="DV175" i="1"/>
  <c r="DW175" i="1" s="1"/>
  <c r="DV62" i="1"/>
  <c r="DW62" i="1" s="1"/>
  <c r="DV158" i="1"/>
  <c r="DW158" i="1" s="1"/>
  <c r="DV97" i="1"/>
  <c r="DW97" i="1" s="1"/>
  <c r="DV109" i="1"/>
  <c r="DW109" i="1" s="1"/>
  <c r="DV73" i="1"/>
  <c r="DW73" i="1" s="1"/>
  <c r="DV174" i="1"/>
  <c r="DW174" i="1" s="1"/>
  <c r="DV5" i="1"/>
  <c r="DW5" i="1" s="1"/>
  <c r="DV159" i="1"/>
  <c r="DW159" i="1" s="1"/>
  <c r="DV104" i="1"/>
  <c r="DW104" i="1" s="1"/>
  <c r="DV128" i="1"/>
  <c r="DW128" i="1" s="1"/>
  <c r="DV124" i="1"/>
  <c r="DW124" i="1" s="1"/>
  <c r="DV131" i="1"/>
  <c r="DW131" i="1" s="1"/>
  <c r="DV111" i="1"/>
  <c r="DW111" i="1" s="1"/>
  <c r="DV122" i="1"/>
  <c r="DW122" i="1" s="1"/>
  <c r="DV123" i="1"/>
  <c r="DW123" i="1" s="1"/>
  <c r="DV41" i="1"/>
  <c r="DW41" i="1" s="1"/>
  <c r="DV154" i="1"/>
  <c r="DW154" i="1" s="1"/>
  <c r="DV173" i="1"/>
  <c r="DW173" i="1" s="1"/>
  <c r="DV172" i="1"/>
  <c r="DW172" i="1" s="1"/>
  <c r="DV152" i="1"/>
  <c r="DW152" i="1" s="1"/>
  <c r="DV114" i="1"/>
  <c r="DW114" i="1" s="1"/>
  <c r="DV171" i="1"/>
  <c r="DW171" i="1" s="1"/>
  <c r="DV149" i="1"/>
  <c r="DW149" i="1" s="1"/>
  <c r="DV43" i="1"/>
  <c r="DW43" i="1" s="1"/>
  <c r="DV84" i="1"/>
  <c r="DW84" i="1" s="1"/>
  <c r="DV191" i="1"/>
  <c r="DW191" i="1" s="1"/>
  <c r="DV165" i="1"/>
  <c r="DW165" i="1" s="1"/>
  <c r="DV99" i="1"/>
  <c r="DW99" i="1" s="1"/>
  <c r="DV127" i="1"/>
  <c r="DW127" i="1" s="1"/>
  <c r="DV116" i="1"/>
  <c r="DW116" i="1" s="1"/>
  <c r="DV38" i="1"/>
  <c r="DW38" i="1" s="1"/>
  <c r="DV69" i="1"/>
  <c r="DW69" i="1" s="1"/>
  <c r="DV36" i="1"/>
  <c r="DW36" i="1" s="1"/>
  <c r="DV156" i="1"/>
  <c r="DW156" i="1" s="1"/>
  <c r="DV126" i="1"/>
  <c r="DW126" i="1" s="1"/>
  <c r="DV45" i="1"/>
  <c r="DW45" i="1" s="1"/>
  <c r="DV120" i="1"/>
  <c r="DW120" i="1" s="1"/>
  <c r="DV108" i="1"/>
  <c r="DW108" i="1" s="1"/>
  <c r="DV135" i="1"/>
  <c r="DW135" i="1" s="1"/>
  <c r="DV160" i="1"/>
  <c r="DW160" i="1" s="1"/>
  <c r="DV48" i="1"/>
  <c r="DW48" i="1" s="1"/>
  <c r="DV63" i="1"/>
  <c r="DW63" i="1" s="1"/>
  <c r="DV53" i="1"/>
  <c r="DW53" i="1" s="1"/>
  <c r="DV56" i="1"/>
  <c r="DW56" i="1" s="1"/>
  <c r="DV37" i="1"/>
  <c r="DW37" i="1" s="1"/>
  <c r="DV98" i="1"/>
  <c r="DW98" i="1" s="1"/>
  <c r="DV31" i="1"/>
  <c r="DW31" i="1" s="1"/>
  <c r="DV106" i="1"/>
  <c r="DW106" i="1" s="1"/>
  <c r="DV170" i="1"/>
  <c r="DW170" i="1" s="1"/>
  <c r="DV46" i="1"/>
  <c r="DW46" i="1" s="1"/>
  <c r="DV61" i="1"/>
  <c r="DW61" i="1" s="1"/>
  <c r="DV52" i="1"/>
  <c r="DW52" i="1" s="1"/>
  <c r="DV32" i="1"/>
  <c r="DW32" i="1" s="1"/>
  <c r="DV59" i="1"/>
  <c r="DW59" i="1" s="1"/>
  <c r="DV47" i="1"/>
  <c r="DW47" i="1" s="1"/>
  <c r="DV110" i="1"/>
  <c r="DW110" i="1" s="1"/>
  <c r="DV169" i="1"/>
  <c r="DW169" i="1" s="1"/>
  <c r="DV168" i="1"/>
  <c r="DW168" i="1" s="1"/>
  <c r="DV79" i="1"/>
  <c r="DW79" i="1" s="1"/>
  <c r="DV21" i="1"/>
  <c r="DW21" i="1" s="1"/>
  <c r="DV18" i="1"/>
  <c r="DW18" i="1" s="1"/>
  <c r="DV26" i="1"/>
  <c r="DW26" i="1" s="1"/>
  <c r="DV65" i="1"/>
  <c r="DW65" i="1" s="1"/>
  <c r="DV105" i="1"/>
  <c r="DW105" i="1" s="1"/>
  <c r="DV23" i="1"/>
  <c r="DW23" i="1" s="1"/>
  <c r="DV28" i="1"/>
  <c r="DW28" i="1" s="1"/>
  <c r="DV50" i="1"/>
  <c r="DW50" i="1" s="1"/>
  <c r="DV30" i="1"/>
  <c r="DW30" i="1" s="1"/>
  <c r="DV80" i="1"/>
  <c r="DW80" i="1" s="1"/>
  <c r="DV95" i="1"/>
  <c r="DW95" i="1" s="1"/>
  <c r="DV86" i="1"/>
  <c r="DW86" i="1" s="1"/>
  <c r="DV161" i="1"/>
  <c r="DW161" i="1" s="1"/>
  <c r="DV134" i="1"/>
  <c r="DW134" i="1" s="1"/>
  <c r="DV93" i="1"/>
  <c r="DW93" i="1" s="1"/>
  <c r="DV146" i="1"/>
  <c r="DW146" i="1" s="1"/>
  <c r="DR193" i="1"/>
  <c r="DS193" i="1" s="1"/>
  <c r="DR144" i="1"/>
  <c r="DS144" i="1" s="1"/>
  <c r="DB144" i="1" s="1"/>
  <c r="DR13" i="1"/>
  <c r="DS13" i="1" s="1"/>
  <c r="DR164" i="1"/>
  <c r="DS164" i="1" s="1"/>
  <c r="DR188" i="1"/>
  <c r="DS188" i="1" s="1"/>
  <c r="DR119" i="1"/>
  <c r="DS119" i="1" s="1"/>
  <c r="DB119" i="1" s="1"/>
  <c r="DR2" i="1"/>
  <c r="DS2" i="1" s="1"/>
  <c r="DR4" i="1"/>
  <c r="DS4" i="1" s="1"/>
  <c r="DR138" i="1"/>
  <c r="DS138" i="1" s="1"/>
  <c r="DR187" i="1"/>
  <c r="DS187" i="1" s="1"/>
  <c r="DB187" i="1" s="1"/>
  <c r="DR143" i="1"/>
  <c r="DS143" i="1" s="1"/>
  <c r="DR66" i="1"/>
  <c r="DS66" i="1" s="1"/>
  <c r="DR163" i="1"/>
  <c r="DS163" i="1" s="1"/>
  <c r="DR92" i="1"/>
  <c r="DS92" i="1" s="1"/>
  <c r="DB92" i="1" s="1"/>
  <c r="DR186" i="1"/>
  <c r="DS186" i="1" s="1"/>
  <c r="DR185" i="1"/>
  <c r="DS185" i="1" s="1"/>
  <c r="DR148" i="1"/>
  <c r="DS148" i="1" s="1"/>
  <c r="DR166" i="1"/>
  <c r="DS166" i="1" s="1"/>
  <c r="DB166" i="1" s="1"/>
  <c r="DR72" i="1"/>
  <c r="DS72" i="1" s="1"/>
  <c r="DR117" i="1"/>
  <c r="DS117" i="1" s="1"/>
  <c r="DR184" i="1"/>
  <c r="DS184" i="1" s="1"/>
  <c r="DR183" i="1"/>
  <c r="DS183" i="1" s="1"/>
  <c r="DB183" i="1" s="1"/>
  <c r="DR192" i="1"/>
  <c r="DS192" i="1" s="1"/>
  <c r="DR112" i="1"/>
  <c r="DS112" i="1" s="1"/>
  <c r="DR17" i="1"/>
  <c r="DS17" i="1" s="1"/>
  <c r="DR68" i="1"/>
  <c r="DS68" i="1" s="1"/>
  <c r="DB68" i="1" s="1"/>
  <c r="DR20" i="1"/>
  <c r="DS20" i="1" s="1"/>
  <c r="DR139" i="1"/>
  <c r="DS139" i="1" s="1"/>
  <c r="DR140" i="1"/>
  <c r="DS140" i="1" s="1"/>
  <c r="DR153" i="1"/>
  <c r="DS153" i="1" s="1"/>
  <c r="DB153" i="1" s="1"/>
  <c r="DR194" i="1"/>
  <c r="DS194" i="1" s="1"/>
  <c r="DR155" i="1"/>
  <c r="DS155" i="1" s="1"/>
  <c r="DR182" i="1"/>
  <c r="DS182" i="1" s="1"/>
  <c r="DR87" i="1"/>
  <c r="DS87" i="1" s="1"/>
  <c r="DB87" i="1" s="1"/>
  <c r="DR129" i="1"/>
  <c r="DS129" i="1" s="1"/>
  <c r="DR100" i="1"/>
  <c r="DS100" i="1" s="1"/>
  <c r="DR88" i="1"/>
  <c r="DS88" i="1" s="1"/>
  <c r="DR121" i="1"/>
  <c r="DS121" i="1" s="1"/>
  <c r="DB121" i="1" s="1"/>
  <c r="DR24" i="1"/>
  <c r="DS24" i="1" s="1"/>
  <c r="DR96" i="1"/>
  <c r="DS96" i="1" s="1"/>
  <c r="DR49" i="1"/>
  <c r="DS49" i="1" s="1"/>
  <c r="DR167" i="1"/>
  <c r="DS167" i="1" s="1"/>
  <c r="DB167" i="1" s="1"/>
  <c r="DR15" i="1"/>
  <c r="DS15" i="1" s="1"/>
  <c r="DR25" i="1"/>
  <c r="DS25" i="1" s="1"/>
  <c r="DR51" i="1"/>
  <c r="DS51" i="1" s="1"/>
  <c r="DR7" i="1"/>
  <c r="DS7" i="1" s="1"/>
  <c r="DB7" i="1" s="1"/>
  <c r="DR181" i="1"/>
  <c r="DS181" i="1" s="1"/>
  <c r="DR77" i="1"/>
  <c r="DS77" i="1" s="1"/>
  <c r="DR29" i="1"/>
  <c r="DS29" i="1" s="1"/>
  <c r="DR10" i="1"/>
  <c r="DS10" i="1" s="1"/>
  <c r="DB10" i="1" s="1"/>
  <c r="DR67" i="1"/>
  <c r="DS67" i="1" s="1"/>
  <c r="DR130" i="1"/>
  <c r="DS130" i="1" s="1"/>
  <c r="DR70" i="1"/>
  <c r="DS70" i="1" s="1"/>
  <c r="DR89" i="1"/>
  <c r="DS89" i="1" s="1"/>
  <c r="DB89" i="1" s="1"/>
  <c r="DR42" i="1"/>
  <c r="DS42" i="1" s="1"/>
  <c r="DR14" i="1"/>
  <c r="DS14" i="1" s="1"/>
  <c r="DR76" i="1"/>
  <c r="DS76" i="1" s="1"/>
  <c r="DR8" i="1"/>
  <c r="DS8" i="1" s="1"/>
  <c r="DB8" i="1" s="1"/>
  <c r="DR12" i="1"/>
  <c r="DS12" i="1" s="1"/>
  <c r="DR85" i="1"/>
  <c r="DS85" i="1" s="1"/>
  <c r="DR35" i="1"/>
  <c r="DS35" i="1" s="1"/>
  <c r="DR103" i="1"/>
  <c r="DS103" i="1" s="1"/>
  <c r="DB103" i="1" s="1"/>
  <c r="DR125" i="1"/>
  <c r="DS125" i="1" s="1"/>
  <c r="DR9" i="1"/>
  <c r="DS9" i="1" s="1"/>
  <c r="DR60" i="1"/>
  <c r="DS60" i="1" s="1"/>
  <c r="DR102" i="1"/>
  <c r="DS102" i="1" s="1"/>
  <c r="DB102" i="1" s="1"/>
  <c r="DR16" i="1"/>
  <c r="DS16" i="1" s="1"/>
  <c r="DR22" i="1"/>
  <c r="DS22" i="1" s="1"/>
  <c r="DR40" i="1"/>
  <c r="DS40" i="1" s="1"/>
  <c r="DR137" i="1"/>
  <c r="DS137" i="1" s="1"/>
  <c r="DB137" i="1" s="1"/>
  <c r="DR180" i="1"/>
  <c r="DS180" i="1" s="1"/>
  <c r="DR107" i="1"/>
  <c r="DS107" i="1" s="1"/>
  <c r="DR33" i="1"/>
  <c r="DS33" i="1" s="1"/>
  <c r="DR74" i="1"/>
  <c r="DS74" i="1" s="1"/>
  <c r="DB74" i="1" s="1"/>
  <c r="DR58" i="1"/>
  <c r="DS58" i="1" s="1"/>
  <c r="DR6" i="1"/>
  <c r="DS6" i="1" s="1"/>
  <c r="DR113" i="1"/>
  <c r="DS113" i="1" s="1"/>
  <c r="DR34" i="1"/>
  <c r="DS34" i="1" s="1"/>
  <c r="DB34" i="1" s="1"/>
  <c r="DR27" i="1"/>
  <c r="DS27" i="1" s="1"/>
  <c r="DR179" i="1"/>
  <c r="DS179" i="1" s="1"/>
  <c r="DR91" i="1"/>
  <c r="DS91" i="1" s="1"/>
  <c r="DR71" i="1"/>
  <c r="DS71" i="1" s="1"/>
  <c r="DB71" i="1" s="1"/>
  <c r="DR136" i="1"/>
  <c r="DS136" i="1" s="1"/>
  <c r="DR115" i="1"/>
  <c r="DS115" i="1" s="1"/>
  <c r="DR94" i="1"/>
  <c r="DS94" i="1" s="1"/>
  <c r="DR83" i="1"/>
  <c r="DS83" i="1" s="1"/>
  <c r="DB83" i="1" s="1"/>
  <c r="DR147" i="1"/>
  <c r="DS147" i="1" s="1"/>
  <c r="DR141" i="1"/>
  <c r="DS141" i="1" s="1"/>
  <c r="DR133" i="1"/>
  <c r="DS133" i="1" s="1"/>
  <c r="DR11" i="1"/>
  <c r="DS11" i="1" s="1"/>
  <c r="DB11" i="1" s="1"/>
  <c r="DR118" i="1"/>
  <c r="DS118" i="1" s="1"/>
  <c r="DR157" i="1"/>
  <c r="DS157" i="1" s="1"/>
  <c r="DR190" i="1"/>
  <c r="DS190" i="1" s="1"/>
  <c r="DR101" i="1"/>
  <c r="DS101" i="1" s="1"/>
  <c r="DB101" i="1" s="1"/>
  <c r="DR178" i="1"/>
  <c r="DS178" i="1" s="1"/>
  <c r="DR177" i="1"/>
  <c r="DS177" i="1" s="1"/>
  <c r="DR57" i="1"/>
  <c r="DS57" i="1" s="1"/>
  <c r="DR78" i="1"/>
  <c r="DS78" i="1" s="1"/>
  <c r="DB78" i="1" s="1"/>
  <c r="DR90" i="1"/>
  <c r="DS90" i="1" s="1"/>
  <c r="DB90" i="1" s="1"/>
  <c r="DR145" i="1"/>
  <c r="DS145" i="1" s="1"/>
  <c r="DR39" i="1"/>
  <c r="DS39" i="1" s="1"/>
  <c r="DR142" i="1"/>
  <c r="DS142" i="1" s="1"/>
  <c r="DB142" i="1" s="1"/>
  <c r="DR75" i="1"/>
  <c r="DS75" i="1" s="1"/>
  <c r="DB75" i="1" s="1"/>
  <c r="DR189" i="1"/>
  <c r="DS189" i="1" s="1"/>
  <c r="DR81" i="1"/>
  <c r="DS81" i="1" s="1"/>
  <c r="DR151" i="1"/>
  <c r="DS151" i="1" s="1"/>
  <c r="DB151" i="1" s="1"/>
  <c r="DR54" i="1"/>
  <c r="DS54" i="1" s="1"/>
  <c r="DB54" i="1" s="1"/>
  <c r="DR82" i="1"/>
  <c r="DS82" i="1" s="1"/>
  <c r="DR44" i="1"/>
  <c r="DS44" i="1" s="1"/>
  <c r="DR19" i="1"/>
  <c r="DS19" i="1" s="1"/>
  <c r="DR176" i="1"/>
  <c r="DS176" i="1" s="1"/>
  <c r="DB176" i="1" s="1"/>
  <c r="DR55" i="1"/>
  <c r="DS55" i="1" s="1"/>
  <c r="DR162" i="1"/>
  <c r="DS162" i="1" s="1"/>
  <c r="DR150" i="1"/>
  <c r="DS150" i="1" s="1"/>
  <c r="DR132" i="1"/>
  <c r="DS132" i="1" s="1"/>
  <c r="DB132" i="1" s="1"/>
  <c r="DR64" i="1"/>
  <c r="DS64" i="1" s="1"/>
  <c r="DR3" i="1"/>
  <c r="DS3" i="1" s="1"/>
  <c r="DR175" i="1"/>
  <c r="DS175" i="1" s="1"/>
  <c r="DR62" i="1"/>
  <c r="DS62" i="1" s="1"/>
  <c r="DB62" i="1" s="1"/>
  <c r="DR158" i="1"/>
  <c r="DS158" i="1" s="1"/>
  <c r="DR97" i="1"/>
  <c r="DS97" i="1" s="1"/>
  <c r="DR109" i="1"/>
  <c r="DS109" i="1" s="1"/>
  <c r="DR73" i="1"/>
  <c r="DS73" i="1" s="1"/>
  <c r="DB73" i="1" s="1"/>
  <c r="DR174" i="1"/>
  <c r="DS174" i="1" s="1"/>
  <c r="DR5" i="1"/>
  <c r="DS5" i="1" s="1"/>
  <c r="DR159" i="1"/>
  <c r="DS159" i="1" s="1"/>
  <c r="DR104" i="1"/>
  <c r="DS104" i="1" s="1"/>
  <c r="DB104" i="1" s="1"/>
  <c r="DR128" i="1"/>
  <c r="DS128" i="1" s="1"/>
  <c r="DR124" i="1"/>
  <c r="DS124" i="1" s="1"/>
  <c r="DR131" i="1"/>
  <c r="DS131" i="1" s="1"/>
  <c r="DR111" i="1"/>
  <c r="DS111" i="1" s="1"/>
  <c r="DB111" i="1" s="1"/>
  <c r="DR122" i="1"/>
  <c r="DS122" i="1" s="1"/>
  <c r="DR123" i="1"/>
  <c r="DS123" i="1" s="1"/>
  <c r="DR41" i="1"/>
  <c r="DS41" i="1" s="1"/>
  <c r="DR154" i="1"/>
  <c r="DS154" i="1" s="1"/>
  <c r="DB154" i="1" s="1"/>
  <c r="DR173" i="1"/>
  <c r="DS173" i="1" s="1"/>
  <c r="DR172" i="1"/>
  <c r="DS172" i="1" s="1"/>
  <c r="DR152" i="1"/>
  <c r="DS152" i="1" s="1"/>
  <c r="DR114" i="1"/>
  <c r="DS114" i="1" s="1"/>
  <c r="DB114" i="1" s="1"/>
  <c r="DR171" i="1"/>
  <c r="DS171" i="1" s="1"/>
  <c r="DR149" i="1"/>
  <c r="DS149" i="1" s="1"/>
  <c r="DR43" i="1"/>
  <c r="DS43" i="1" s="1"/>
  <c r="DR84" i="1"/>
  <c r="DS84" i="1" s="1"/>
  <c r="DB84" i="1" s="1"/>
  <c r="DR191" i="1"/>
  <c r="DS191" i="1" s="1"/>
  <c r="DR165" i="1"/>
  <c r="DS165" i="1" s="1"/>
  <c r="DR99" i="1"/>
  <c r="DS99" i="1" s="1"/>
  <c r="DR127" i="1"/>
  <c r="DS127" i="1" s="1"/>
  <c r="DB127" i="1" s="1"/>
  <c r="DR116" i="1"/>
  <c r="DS116" i="1" s="1"/>
  <c r="DR38" i="1"/>
  <c r="DS38" i="1" s="1"/>
  <c r="DR69" i="1"/>
  <c r="DS69" i="1" s="1"/>
  <c r="DR36" i="1"/>
  <c r="DS36" i="1" s="1"/>
  <c r="DB36" i="1" s="1"/>
  <c r="DR156" i="1"/>
  <c r="DS156" i="1" s="1"/>
  <c r="DR126" i="1"/>
  <c r="DS126" i="1" s="1"/>
  <c r="DR45" i="1"/>
  <c r="DS45" i="1" s="1"/>
  <c r="DR120" i="1"/>
  <c r="DS120" i="1" s="1"/>
  <c r="DB120" i="1" s="1"/>
  <c r="DR108" i="1"/>
  <c r="DS108" i="1" s="1"/>
  <c r="DR135" i="1"/>
  <c r="DS135" i="1" s="1"/>
  <c r="DR160" i="1"/>
  <c r="DS160" i="1" s="1"/>
  <c r="DR48" i="1"/>
  <c r="DS48" i="1" s="1"/>
  <c r="DB48" i="1" s="1"/>
  <c r="DR63" i="1"/>
  <c r="DS63" i="1" s="1"/>
  <c r="DR53" i="1"/>
  <c r="DS53" i="1" s="1"/>
  <c r="DR56" i="1"/>
  <c r="DS56" i="1" s="1"/>
  <c r="DR37" i="1"/>
  <c r="DS37" i="1" s="1"/>
  <c r="DB37" i="1" s="1"/>
  <c r="DR98" i="1"/>
  <c r="DS98" i="1" s="1"/>
  <c r="DR31" i="1"/>
  <c r="DS31" i="1" s="1"/>
  <c r="DR106" i="1"/>
  <c r="DS106" i="1" s="1"/>
  <c r="DR170" i="1"/>
  <c r="DS170" i="1" s="1"/>
  <c r="DB170" i="1" s="1"/>
  <c r="DR46" i="1"/>
  <c r="DS46" i="1" s="1"/>
  <c r="DR61" i="1"/>
  <c r="DS61" i="1" s="1"/>
  <c r="DR52" i="1"/>
  <c r="DS52" i="1" s="1"/>
  <c r="DR32" i="1"/>
  <c r="DS32" i="1" s="1"/>
  <c r="DB32" i="1" s="1"/>
  <c r="DR59" i="1"/>
  <c r="DS59" i="1" s="1"/>
  <c r="DR47" i="1"/>
  <c r="DS47" i="1" s="1"/>
  <c r="DR110" i="1"/>
  <c r="DS110" i="1" s="1"/>
  <c r="DR169" i="1"/>
  <c r="DS169" i="1" s="1"/>
  <c r="DB169" i="1" s="1"/>
  <c r="DR168" i="1"/>
  <c r="DS168" i="1" s="1"/>
  <c r="DR79" i="1"/>
  <c r="DS79" i="1" s="1"/>
  <c r="DR21" i="1"/>
  <c r="DS21" i="1" s="1"/>
  <c r="DR18" i="1"/>
  <c r="DS18" i="1" s="1"/>
  <c r="DB18" i="1" s="1"/>
  <c r="DR26" i="1"/>
  <c r="DS26" i="1" s="1"/>
  <c r="DR65" i="1"/>
  <c r="DS65" i="1" s="1"/>
  <c r="DR105" i="1"/>
  <c r="DS105" i="1" s="1"/>
  <c r="DR23" i="1"/>
  <c r="DS23" i="1" s="1"/>
  <c r="DB23" i="1" s="1"/>
  <c r="DR28" i="1"/>
  <c r="DS28" i="1" s="1"/>
  <c r="DR50" i="1"/>
  <c r="DS50" i="1" s="1"/>
  <c r="DR30" i="1"/>
  <c r="DS30" i="1" s="1"/>
  <c r="DR80" i="1"/>
  <c r="DS80" i="1" s="1"/>
  <c r="DB80" i="1" s="1"/>
  <c r="DR95" i="1"/>
  <c r="DS95" i="1" s="1"/>
  <c r="DR86" i="1"/>
  <c r="DS86" i="1" s="1"/>
  <c r="DR161" i="1"/>
  <c r="DS161" i="1" s="1"/>
  <c r="DR134" i="1"/>
  <c r="DS134" i="1" s="1"/>
  <c r="DB134" i="1" s="1"/>
  <c r="DR93" i="1"/>
  <c r="DS93" i="1" s="1"/>
  <c r="DR146" i="1"/>
  <c r="DS146" i="1" s="1"/>
  <c r="DB178" i="1" l="1"/>
  <c r="DB118" i="1"/>
  <c r="DB147" i="1"/>
  <c r="DB136" i="1"/>
  <c r="DB27" i="1"/>
  <c r="DB58" i="1"/>
  <c r="DB180" i="1"/>
  <c r="DB16" i="1"/>
  <c r="DB125" i="1"/>
  <c r="DB12" i="1"/>
  <c r="DB42" i="1"/>
  <c r="DB67" i="1"/>
  <c r="DB181" i="1"/>
  <c r="DB15" i="1"/>
  <c r="DB24" i="1"/>
  <c r="DB129" i="1"/>
  <c r="DB194" i="1"/>
  <c r="DB20" i="1"/>
  <c r="DB192" i="1"/>
  <c r="DB72" i="1"/>
  <c r="DB186" i="1"/>
  <c r="DB143" i="1"/>
  <c r="DB2" i="1"/>
  <c r="DB13" i="1"/>
  <c r="DB93" i="1"/>
  <c r="DB95" i="1"/>
  <c r="DB28" i="1"/>
  <c r="DB26" i="1"/>
  <c r="DB168" i="1"/>
  <c r="DB59" i="1"/>
  <c r="DB46" i="1"/>
  <c r="DB98" i="1"/>
  <c r="DB63" i="1"/>
  <c r="DB108" i="1"/>
  <c r="DB156" i="1"/>
  <c r="DB116" i="1"/>
  <c r="DB191" i="1"/>
  <c r="DB171" i="1"/>
  <c r="DB173" i="1"/>
  <c r="DB122" i="1"/>
  <c r="DB128" i="1"/>
  <c r="DB174" i="1"/>
  <c r="DB158" i="1"/>
  <c r="DB64" i="1"/>
  <c r="DB55" i="1"/>
  <c r="DB82" i="1"/>
  <c r="DB189" i="1"/>
  <c r="DB145" i="1"/>
  <c r="DB177" i="1"/>
  <c r="DB157" i="1"/>
  <c r="DB141" i="1"/>
  <c r="DB115" i="1"/>
  <c r="DB179" i="1"/>
  <c r="DB6" i="1"/>
  <c r="DB107" i="1"/>
  <c r="DB22" i="1"/>
  <c r="DB9" i="1"/>
  <c r="DB85" i="1"/>
  <c r="DB14" i="1"/>
  <c r="DB130" i="1"/>
  <c r="DB77" i="1"/>
  <c r="DB25" i="1"/>
  <c r="DB96" i="1"/>
  <c r="DB100" i="1"/>
  <c r="DB155" i="1"/>
  <c r="DB139" i="1"/>
  <c r="DB112" i="1"/>
  <c r="DB117" i="1"/>
  <c r="DB185" i="1"/>
  <c r="DB66" i="1"/>
  <c r="DB4" i="1"/>
  <c r="DB164" i="1"/>
  <c r="DB161" i="1"/>
  <c r="DB30" i="1"/>
  <c r="DB105" i="1"/>
  <c r="DB21" i="1"/>
  <c r="DB110" i="1"/>
  <c r="DB52" i="1"/>
  <c r="DB106" i="1"/>
  <c r="DB56" i="1"/>
  <c r="DB160" i="1"/>
  <c r="DB45" i="1"/>
  <c r="DB69" i="1"/>
  <c r="DB99" i="1"/>
  <c r="DB43" i="1"/>
  <c r="DB152" i="1"/>
  <c r="DB41" i="1"/>
  <c r="DB131" i="1"/>
  <c r="DB159" i="1"/>
  <c r="DB109" i="1"/>
  <c r="DB175" i="1"/>
  <c r="DB150" i="1"/>
  <c r="DB19" i="1"/>
  <c r="DB146" i="1"/>
  <c r="DB86" i="1"/>
  <c r="DB50" i="1"/>
  <c r="DB65" i="1"/>
  <c r="DB79" i="1"/>
  <c r="DB47" i="1"/>
  <c r="DB61" i="1"/>
  <c r="DB31" i="1"/>
  <c r="DB53" i="1"/>
  <c r="DB135" i="1"/>
  <c r="DB126" i="1"/>
  <c r="DB38" i="1"/>
  <c r="DB165" i="1"/>
  <c r="DB149" i="1"/>
  <c r="DB172" i="1"/>
  <c r="DB123" i="1"/>
  <c r="DB124" i="1"/>
  <c r="DB5" i="1"/>
  <c r="DB97" i="1"/>
  <c r="DB3" i="1"/>
  <c r="DB162" i="1"/>
  <c r="DB44" i="1"/>
  <c r="DB81" i="1"/>
  <c r="DB39" i="1"/>
  <c r="DB57" i="1"/>
  <c r="DB190" i="1"/>
  <c r="DB133" i="1"/>
  <c r="DB94" i="1"/>
  <c r="DB91" i="1"/>
  <c r="DB113" i="1"/>
  <c r="DB33" i="1"/>
  <c r="DB40" i="1"/>
  <c r="DB60" i="1"/>
  <c r="DB35" i="1"/>
  <c r="DB76" i="1"/>
  <c r="DB70" i="1"/>
  <c r="DB29" i="1"/>
  <c r="DB51" i="1"/>
  <c r="DB49" i="1"/>
  <c r="DB88" i="1"/>
  <c r="DB182" i="1"/>
  <c r="DB140" i="1"/>
  <c r="DB17" i="1"/>
  <c r="DB184" i="1"/>
  <c r="DB148" i="1"/>
  <c r="DB163" i="1"/>
  <c r="DB138" i="1"/>
  <c r="DB188" i="1"/>
  <c r="DB193" i="1"/>
  <c r="DC146" i="1"/>
  <c r="DF25" i="1"/>
  <c r="DF41" i="1" l="1"/>
  <c r="DF96" i="1" l="1"/>
  <c r="DF89" i="1"/>
  <c r="DF138" i="1"/>
  <c r="DF18" i="1" l="1"/>
  <c r="DF105" i="1"/>
  <c r="DF40" i="1"/>
  <c r="DF14" i="1"/>
  <c r="DF36" i="1"/>
  <c r="FC2" i="1" l="1"/>
  <c r="DE2" i="1" s="1"/>
  <c r="FC5" i="1"/>
  <c r="DE5" i="1" s="1"/>
  <c r="FC3" i="1"/>
  <c r="DE3" i="1" s="1"/>
  <c r="FC6" i="1"/>
  <c r="DE6" i="1" s="1"/>
  <c r="FC11" i="1"/>
  <c r="DE11" i="1" s="1"/>
  <c r="FC12" i="1"/>
  <c r="DE12" i="1" s="1"/>
  <c r="FC7" i="1"/>
  <c r="DE7" i="1" s="1"/>
  <c r="FC9" i="1"/>
  <c r="DE9" i="1" s="1"/>
  <c r="FC8" i="1"/>
  <c r="DE8" i="1" s="1"/>
  <c r="FC33" i="1"/>
  <c r="DE33" i="1" s="1"/>
  <c r="FC4" i="1"/>
  <c r="DE4" i="1" s="1"/>
  <c r="FC13" i="1"/>
  <c r="DE13" i="1" s="1"/>
  <c r="FC21" i="1"/>
  <c r="DE21" i="1" s="1"/>
  <c r="FC17" i="1"/>
  <c r="DE17" i="1" s="1"/>
  <c r="FC14" i="1"/>
  <c r="DE14" i="1" s="1"/>
  <c r="FC10" i="1"/>
  <c r="DE10" i="1" s="1"/>
  <c r="FC34" i="1"/>
  <c r="DE34" i="1" s="1"/>
  <c r="FC22" i="1"/>
  <c r="DE22" i="1" s="1"/>
  <c r="FC19" i="1"/>
  <c r="DE19" i="1" s="1"/>
  <c r="FC16" i="1"/>
  <c r="DE16" i="1" s="1"/>
  <c r="FC35" i="1"/>
  <c r="DE35" i="1" s="1"/>
  <c r="FC25" i="1"/>
  <c r="DE25" i="1" s="1"/>
  <c r="FC23" i="1"/>
  <c r="DE23" i="1" s="1"/>
  <c r="FC32" i="1"/>
  <c r="DE32" i="1" s="1"/>
  <c r="FC44" i="1"/>
  <c r="DE44" i="1" s="1"/>
  <c r="FC51" i="1"/>
  <c r="DE51" i="1" s="1"/>
  <c r="FC40" i="1"/>
  <c r="DE40" i="1" s="1"/>
  <c r="FC28" i="1"/>
  <c r="DE28" i="1" s="1"/>
  <c r="FC62" i="1"/>
  <c r="DE62" i="1" s="1"/>
  <c r="FC74" i="1"/>
  <c r="DE74" i="1" s="1"/>
  <c r="FC42" i="1"/>
  <c r="DE42" i="1" s="1"/>
  <c r="FC36" i="1"/>
  <c r="DE36" i="1" s="1"/>
  <c r="FC38" i="1"/>
  <c r="DE38" i="1" s="1"/>
  <c r="FC31" i="1"/>
  <c r="DE31" i="1" s="1"/>
  <c r="FC48" i="1"/>
  <c r="DE48" i="1" s="1"/>
  <c r="FC60" i="1"/>
  <c r="DE60" i="1" s="1"/>
  <c r="FC37" i="1"/>
  <c r="DE37" i="1" s="1"/>
  <c r="FC57" i="1"/>
  <c r="DE57" i="1" s="1"/>
  <c r="FC67" i="1"/>
  <c r="DE67" i="1" s="1"/>
  <c r="FC49" i="1"/>
  <c r="DE49" i="1" s="1"/>
  <c r="FC92" i="1"/>
  <c r="DE92" i="1" s="1"/>
  <c r="FC65" i="1"/>
  <c r="DE65" i="1" s="1"/>
  <c r="FC70" i="1"/>
  <c r="DE70" i="1" s="1"/>
  <c r="FC63" i="1"/>
  <c r="DE63" i="1" s="1"/>
  <c r="FC109" i="1"/>
  <c r="DE109" i="1" s="1"/>
  <c r="FC66" i="1"/>
  <c r="DE66" i="1" s="1"/>
  <c r="FC27" i="1"/>
  <c r="DE27" i="1" s="1"/>
  <c r="FC55" i="1"/>
  <c r="DE55" i="1" s="1"/>
  <c r="FC43" i="1"/>
  <c r="DE43" i="1" s="1"/>
  <c r="FC30" i="1"/>
  <c r="DE30" i="1" s="1"/>
  <c r="FC53" i="1"/>
  <c r="DE53" i="1" s="1"/>
  <c r="FC76" i="1"/>
  <c r="DE76" i="1" s="1"/>
  <c r="FC39" i="1"/>
  <c r="DE39" i="1" s="1"/>
  <c r="FC98" i="1"/>
  <c r="DE98" i="1" s="1"/>
  <c r="FC29" i="1"/>
  <c r="DE29" i="1" s="1"/>
  <c r="FC58" i="1"/>
  <c r="DE58" i="1" s="1"/>
  <c r="FC64" i="1"/>
  <c r="DE64" i="1" s="1"/>
  <c r="FC20" i="1"/>
  <c r="DE20" i="1" s="1"/>
  <c r="FC79" i="1"/>
  <c r="DE79" i="1" s="1"/>
  <c r="FC41" i="1"/>
  <c r="DE41" i="1" s="1"/>
  <c r="FC73" i="1"/>
  <c r="DE73" i="1" s="1"/>
  <c r="FC45" i="1"/>
  <c r="DE45" i="1" s="1"/>
  <c r="FC68" i="1"/>
  <c r="DE68" i="1" s="1"/>
  <c r="FC54" i="1"/>
  <c r="DE54" i="1" s="1"/>
  <c r="FC50" i="1"/>
  <c r="DE50" i="1" s="1"/>
  <c r="FC105" i="1"/>
  <c r="DE105" i="1" s="1"/>
  <c r="FC103" i="1"/>
  <c r="DE103" i="1" s="1"/>
  <c r="FC72" i="1"/>
  <c r="DE72" i="1" s="1"/>
  <c r="FC77" i="1"/>
  <c r="DE77" i="1" s="1"/>
  <c r="FC82" i="1"/>
  <c r="DE82" i="1" s="1"/>
  <c r="FC85" i="1"/>
  <c r="DE85" i="1" s="1"/>
  <c r="FC94" i="1"/>
  <c r="DE94" i="1" s="1"/>
  <c r="FC69" i="1"/>
  <c r="DE69" i="1" s="1"/>
  <c r="FC87" i="1"/>
  <c r="DE87" i="1" s="1"/>
  <c r="FC96" i="1"/>
  <c r="DE96" i="1" s="1"/>
  <c r="FC71" i="1"/>
  <c r="DE71" i="1" s="1"/>
  <c r="FC81" i="1"/>
  <c r="DE81" i="1" s="1"/>
  <c r="FC47" i="1"/>
  <c r="DE47" i="1" s="1"/>
  <c r="FC61" i="1"/>
  <c r="DE61" i="1" s="1"/>
  <c r="FC97" i="1"/>
  <c r="DE97" i="1" s="1"/>
  <c r="FC110" i="1"/>
  <c r="DE110" i="1" s="1"/>
  <c r="FC75" i="1"/>
  <c r="DE75" i="1" s="1"/>
  <c r="FC111" i="1"/>
  <c r="DE111" i="1" s="1"/>
  <c r="FC59" i="1"/>
  <c r="DE59" i="1" s="1"/>
  <c r="FC100" i="1"/>
  <c r="DE100" i="1" s="1"/>
  <c r="FC83" i="1"/>
  <c r="DE83" i="1" s="1"/>
  <c r="FC89" i="1"/>
  <c r="DE89" i="1" s="1"/>
  <c r="FC117" i="1"/>
  <c r="DE117" i="1" s="1"/>
  <c r="FC101" i="1"/>
  <c r="DE101" i="1" s="1"/>
  <c r="FC88" i="1"/>
  <c r="DE88" i="1" s="1"/>
  <c r="FC52" i="1"/>
  <c r="DE52" i="1" s="1"/>
  <c r="FC115" i="1"/>
  <c r="DE115" i="1" s="1"/>
  <c r="FC107" i="1"/>
  <c r="DE107" i="1" s="1"/>
  <c r="FC46" i="1"/>
  <c r="DE46" i="1" s="1"/>
  <c r="FC113" i="1"/>
  <c r="DE113" i="1" s="1"/>
  <c r="FC78" i="1"/>
  <c r="DE78" i="1" s="1"/>
  <c r="FC102" i="1"/>
  <c r="DE102" i="1" s="1"/>
  <c r="FC104" i="1"/>
  <c r="DE104" i="1" s="1"/>
  <c r="FC91" i="1"/>
  <c r="DE91" i="1" s="1"/>
  <c r="FC84" i="1"/>
  <c r="DE84" i="1" s="1"/>
  <c r="FC114" i="1"/>
  <c r="DE114" i="1" s="1"/>
  <c r="FC121" i="1"/>
  <c r="DE121" i="1" s="1"/>
  <c r="FC90" i="1"/>
  <c r="DE90" i="1" s="1"/>
  <c r="FC116" i="1"/>
  <c r="DE116" i="1" s="1"/>
  <c r="FC120" i="1"/>
  <c r="DE120" i="1" s="1"/>
  <c r="FC95" i="1"/>
  <c r="DE95" i="1" s="1"/>
  <c r="FC56" i="1"/>
  <c r="DE56" i="1" s="1"/>
  <c r="FC122" i="1"/>
  <c r="DE122" i="1" s="1"/>
  <c r="FC119" i="1"/>
  <c r="DE119" i="1" s="1"/>
  <c r="FC80" i="1"/>
  <c r="DE80" i="1" s="1"/>
  <c r="FC125" i="1"/>
  <c r="DE125" i="1" s="1"/>
  <c r="FC126" i="1"/>
  <c r="DE126" i="1" s="1"/>
  <c r="FC123" i="1"/>
  <c r="DE123" i="1" s="1"/>
  <c r="FC108" i="1"/>
  <c r="DE108" i="1" s="1"/>
  <c r="FC129" i="1"/>
  <c r="DE129" i="1" s="1"/>
  <c r="FC106" i="1"/>
  <c r="DE106" i="1" s="1"/>
  <c r="FC124" i="1"/>
  <c r="DE124" i="1" s="1"/>
  <c r="FC128" i="1"/>
  <c r="DE128" i="1" s="1"/>
  <c r="FC118" i="1"/>
  <c r="DE118" i="1" s="1"/>
  <c r="FC130" i="1"/>
  <c r="DE130" i="1" s="1"/>
  <c r="FC133" i="1"/>
  <c r="DE133" i="1" s="1"/>
  <c r="FC132" i="1"/>
  <c r="DE132" i="1" s="1"/>
  <c r="FC135" i="1"/>
  <c r="DE135" i="1" s="1"/>
  <c r="FC112" i="1"/>
  <c r="DE112" i="1" s="1"/>
  <c r="FC127" i="1"/>
  <c r="DE127" i="1" s="1"/>
  <c r="FC86" i="1"/>
  <c r="DE86" i="1" s="1"/>
  <c r="FC99" i="1"/>
  <c r="DE99" i="1" s="1"/>
  <c r="FC131" i="1"/>
  <c r="DE131" i="1" s="1"/>
  <c r="FC93" i="1"/>
  <c r="DE93" i="1" s="1"/>
  <c r="FC144" i="1"/>
  <c r="DE144" i="1" s="1"/>
  <c r="FC137" i="1"/>
  <c r="DE137" i="1" s="1"/>
  <c r="FC138" i="1"/>
  <c r="DE138" i="1" s="1"/>
  <c r="FC136" i="1"/>
  <c r="DE136" i="1" s="1"/>
  <c r="FC142" i="1"/>
  <c r="DE142" i="1" s="1"/>
  <c r="FC143" i="1"/>
  <c r="DE143" i="1" s="1"/>
  <c r="FC134" i="1"/>
  <c r="DE134" i="1" s="1"/>
  <c r="FC140" i="1"/>
  <c r="DE140" i="1" s="1"/>
  <c r="FC145" i="1"/>
  <c r="DE145" i="1" s="1"/>
  <c r="FC141" i="1"/>
  <c r="DE141" i="1" s="1"/>
  <c r="FC155" i="1"/>
  <c r="DE155" i="1" s="1"/>
  <c r="FC147" i="1"/>
  <c r="DE147" i="1" s="1"/>
  <c r="FC150" i="1"/>
  <c r="DE150" i="1" s="1"/>
  <c r="FC151" i="1"/>
  <c r="DE151" i="1" s="1"/>
  <c r="FC156" i="1"/>
  <c r="DE156" i="1" s="1"/>
  <c r="FC154" i="1"/>
  <c r="DE154" i="1" s="1"/>
  <c r="FC148" i="1"/>
  <c r="DE148" i="1" s="1"/>
  <c r="FC157" i="1"/>
  <c r="DE157" i="1" s="1"/>
  <c r="FC146" i="1"/>
  <c r="DE146" i="1" s="1"/>
  <c r="FC158" i="1"/>
  <c r="DE158" i="1" s="1"/>
  <c r="FC159" i="1"/>
  <c r="DE159" i="1" s="1"/>
  <c r="FC152" i="1"/>
  <c r="DE152" i="1" s="1"/>
  <c r="FC149" i="1"/>
  <c r="DE149" i="1" s="1"/>
  <c r="FC162" i="1"/>
  <c r="DE162" i="1" s="1"/>
  <c r="FC153" i="1"/>
  <c r="DE153" i="1" s="1"/>
  <c r="FC190" i="1"/>
  <c r="DE190" i="1" s="1"/>
  <c r="FC164" i="1"/>
  <c r="DE164" i="1" s="1"/>
  <c r="FC165" i="1"/>
  <c r="DE165" i="1" s="1"/>
  <c r="FC166" i="1"/>
  <c r="DE166" i="1" s="1"/>
  <c r="FC171" i="1"/>
  <c r="DE171" i="1" s="1"/>
  <c r="FC167" i="1"/>
  <c r="DE167" i="1" s="1"/>
  <c r="FC168" i="1"/>
  <c r="DE168" i="1" s="1"/>
  <c r="FC169" i="1"/>
  <c r="DE169" i="1" s="1"/>
  <c r="FC170" i="1"/>
  <c r="DE170" i="1" s="1"/>
  <c r="FC160" i="1"/>
  <c r="DE160" i="1" s="1"/>
  <c r="FC172" i="1"/>
  <c r="DE172" i="1" s="1"/>
  <c r="FC173" i="1"/>
  <c r="DE173" i="1" s="1"/>
  <c r="FC174" i="1"/>
  <c r="DE174" i="1" s="1"/>
  <c r="FC175" i="1"/>
  <c r="DE175" i="1" s="1"/>
  <c r="FC176" i="1"/>
  <c r="DE176" i="1" s="1"/>
  <c r="FC189" i="1"/>
  <c r="DE189" i="1" s="1"/>
  <c r="FC177" i="1"/>
  <c r="DE177" i="1" s="1"/>
  <c r="FC178" i="1"/>
  <c r="DE178" i="1" s="1"/>
  <c r="FC179" i="1"/>
  <c r="DE179" i="1" s="1"/>
  <c r="FC180" i="1"/>
  <c r="DE180" i="1" s="1"/>
  <c r="FC181" i="1"/>
  <c r="DE181" i="1" s="1"/>
  <c r="FC183" i="1"/>
  <c r="DE183" i="1" s="1"/>
  <c r="FC184" i="1"/>
  <c r="DE184" i="1" s="1"/>
  <c r="FC185" i="1"/>
  <c r="DE185" i="1" s="1"/>
  <c r="FC186" i="1"/>
  <c r="DE186" i="1" s="1"/>
  <c r="FC163" i="1"/>
  <c r="DE163" i="1" s="1"/>
  <c r="FC187" i="1"/>
  <c r="DE187" i="1" s="1"/>
  <c r="FC188" i="1"/>
  <c r="DE188" i="1" s="1"/>
  <c r="FC193" i="1"/>
  <c r="DE193" i="1" s="1"/>
  <c r="FC139" i="1"/>
  <c r="DE139" i="1" s="1"/>
  <c r="FC191" i="1"/>
  <c r="DE191" i="1" s="1"/>
  <c r="FC161" i="1"/>
  <c r="DE161" i="1" s="1"/>
  <c r="FC192" i="1"/>
  <c r="DE192" i="1" s="1"/>
  <c r="FC182" i="1"/>
  <c r="DE182" i="1" s="1"/>
  <c r="FC194" i="1"/>
  <c r="DE194" i="1" s="1"/>
  <c r="EW5" i="1" l="1"/>
  <c r="EZ146" i="1"/>
  <c r="BQ146" i="1" s="1"/>
  <c r="EZ5" i="1" l="1"/>
  <c r="EW146" i="1"/>
  <c r="BK146" i="1" s="1"/>
  <c r="EZ193" i="1" l="1"/>
  <c r="EW193" i="1"/>
  <c r="EZ148" i="1"/>
  <c r="EW148" i="1"/>
  <c r="EZ184" i="1"/>
  <c r="EW184" i="1"/>
  <c r="EZ17" i="1"/>
  <c r="EW17" i="1"/>
  <c r="EZ140" i="1"/>
  <c r="EW140" i="1"/>
  <c r="EZ182" i="1"/>
  <c r="EW182" i="1"/>
  <c r="EZ88" i="1"/>
  <c r="EW88" i="1"/>
  <c r="EZ49" i="1"/>
  <c r="EW49" i="1"/>
  <c r="EZ51" i="1"/>
  <c r="EW51" i="1"/>
  <c r="EZ29" i="1"/>
  <c r="EW29" i="1"/>
  <c r="EZ70" i="1"/>
  <c r="EW70" i="1"/>
  <c r="EZ76" i="1"/>
  <c r="EW76" i="1"/>
  <c r="EZ35" i="1"/>
  <c r="EW35" i="1"/>
  <c r="EZ60" i="1"/>
  <c r="EW60" i="1"/>
  <c r="EZ40" i="1"/>
  <c r="EW40" i="1"/>
  <c r="EZ33" i="1"/>
  <c r="EW33" i="1"/>
  <c r="EZ113" i="1"/>
  <c r="EW113" i="1"/>
  <c r="EZ91" i="1"/>
  <c r="EW91" i="1"/>
  <c r="EZ94" i="1"/>
  <c r="EW94" i="1"/>
  <c r="EZ133" i="1"/>
  <c r="EW133" i="1"/>
  <c r="EZ190" i="1"/>
  <c r="EW190" i="1"/>
  <c r="EZ57" i="1"/>
  <c r="EW57" i="1"/>
  <c r="EZ39" i="1"/>
  <c r="EW39" i="1"/>
  <c r="EZ81" i="1"/>
  <c r="EW81" i="1"/>
  <c r="EZ44" i="1"/>
  <c r="EW44" i="1"/>
  <c r="EZ162" i="1"/>
  <c r="EW162" i="1"/>
  <c r="EZ3" i="1"/>
  <c r="EW3" i="1"/>
  <c r="EZ97" i="1"/>
  <c r="EW97" i="1"/>
  <c r="EW159" i="1"/>
  <c r="EZ159" i="1"/>
  <c r="EW131" i="1"/>
  <c r="EZ131" i="1"/>
  <c r="EW41" i="1"/>
  <c r="EZ41" i="1"/>
  <c r="EW152" i="1"/>
  <c r="EZ152" i="1"/>
  <c r="EW43" i="1"/>
  <c r="EZ43" i="1"/>
  <c r="EW99" i="1"/>
  <c r="EZ99" i="1"/>
  <c r="EZ69" i="1"/>
  <c r="EW69" i="1"/>
  <c r="EZ45" i="1"/>
  <c r="EW45" i="1"/>
  <c r="EZ160" i="1"/>
  <c r="EW160" i="1"/>
  <c r="EZ56" i="1"/>
  <c r="EW56" i="1"/>
  <c r="EZ106" i="1"/>
  <c r="EW106" i="1"/>
  <c r="EZ52" i="1"/>
  <c r="EW52" i="1"/>
  <c r="EZ110" i="1"/>
  <c r="EW110" i="1"/>
  <c r="EZ21" i="1"/>
  <c r="EW21" i="1"/>
  <c r="EZ105" i="1"/>
  <c r="EW105" i="1"/>
  <c r="EZ30" i="1"/>
  <c r="EW30" i="1"/>
  <c r="EZ161" i="1"/>
  <c r="EW161" i="1"/>
  <c r="EZ188" i="1"/>
  <c r="EW188" i="1"/>
  <c r="EW144" i="1"/>
  <c r="EZ144" i="1"/>
  <c r="EW187" i="1"/>
  <c r="EZ187" i="1"/>
  <c r="EW92" i="1"/>
  <c r="EZ92" i="1"/>
  <c r="EW166" i="1"/>
  <c r="EZ166" i="1"/>
  <c r="EW183" i="1"/>
  <c r="EZ183" i="1"/>
  <c r="EW68" i="1"/>
  <c r="EZ68" i="1"/>
  <c r="EW153" i="1"/>
  <c r="EZ153" i="1"/>
  <c r="EW87" i="1"/>
  <c r="EZ87" i="1"/>
  <c r="EW121" i="1"/>
  <c r="EZ121" i="1"/>
  <c r="EW167" i="1"/>
  <c r="EZ167" i="1"/>
  <c r="EW7" i="1"/>
  <c r="EZ7" i="1"/>
  <c r="EW10" i="1"/>
  <c r="EZ10" i="1"/>
  <c r="EW89" i="1"/>
  <c r="EZ89" i="1"/>
  <c r="EW8" i="1"/>
  <c r="EZ8" i="1"/>
  <c r="EW103" i="1"/>
  <c r="EZ103" i="1"/>
  <c r="EW102" i="1"/>
  <c r="EZ102" i="1"/>
  <c r="EW137" i="1"/>
  <c r="EZ137" i="1"/>
  <c r="EW74" i="1"/>
  <c r="EZ74" i="1"/>
  <c r="EW34" i="1"/>
  <c r="EZ34" i="1"/>
  <c r="EW71" i="1"/>
  <c r="EZ71" i="1"/>
  <c r="EW83" i="1"/>
  <c r="EZ83" i="1"/>
  <c r="EW11" i="1"/>
  <c r="EZ11" i="1"/>
  <c r="EW101" i="1"/>
  <c r="EZ101" i="1"/>
  <c r="EW78" i="1"/>
  <c r="EZ78" i="1"/>
  <c r="EW142" i="1"/>
  <c r="EZ142" i="1"/>
  <c r="EW151" i="1"/>
  <c r="EZ151" i="1"/>
  <c r="EW19" i="1"/>
  <c r="EZ19" i="1"/>
  <c r="EW150" i="1"/>
  <c r="EZ150" i="1"/>
  <c r="EW175" i="1"/>
  <c r="EZ175" i="1"/>
  <c r="EW109" i="1"/>
  <c r="EZ109" i="1"/>
  <c r="EZ104" i="1"/>
  <c r="EW104" i="1"/>
  <c r="EZ111" i="1"/>
  <c r="EW111" i="1"/>
  <c r="EZ154" i="1"/>
  <c r="EW154" i="1"/>
  <c r="EZ114" i="1"/>
  <c r="EW114" i="1"/>
  <c r="EZ84" i="1"/>
  <c r="EW84" i="1"/>
  <c r="EZ127" i="1"/>
  <c r="EW127" i="1"/>
  <c r="EZ36" i="1"/>
  <c r="EW36" i="1"/>
  <c r="EZ120" i="1"/>
  <c r="EW120" i="1"/>
  <c r="EZ48" i="1"/>
  <c r="EW48" i="1"/>
  <c r="EZ37" i="1"/>
  <c r="EW37" i="1"/>
  <c r="EZ170" i="1"/>
  <c r="EW170" i="1"/>
  <c r="EZ32" i="1"/>
  <c r="EW32" i="1"/>
  <c r="EZ169" i="1"/>
  <c r="EW169" i="1"/>
  <c r="EZ18" i="1"/>
  <c r="EW18" i="1"/>
  <c r="EZ23" i="1"/>
  <c r="EW23" i="1"/>
  <c r="EZ80" i="1"/>
  <c r="EW80" i="1"/>
  <c r="EZ134" i="1"/>
  <c r="EW134" i="1"/>
  <c r="EZ138" i="1"/>
  <c r="EW138" i="1"/>
  <c r="EW13" i="1"/>
  <c r="EZ13" i="1"/>
  <c r="EW143" i="1"/>
  <c r="EZ143" i="1"/>
  <c r="EW72" i="1"/>
  <c r="EZ72" i="1"/>
  <c r="EW20" i="1"/>
  <c r="EZ20" i="1"/>
  <c r="EW194" i="1"/>
  <c r="EZ194" i="1"/>
  <c r="EW129" i="1"/>
  <c r="EZ129" i="1"/>
  <c r="EW24" i="1"/>
  <c r="EZ24" i="1"/>
  <c r="EW15" i="1"/>
  <c r="EZ15" i="1"/>
  <c r="EW181" i="1"/>
  <c r="EZ181" i="1"/>
  <c r="EW67" i="1"/>
  <c r="EZ67" i="1"/>
  <c r="EW42" i="1"/>
  <c r="EZ42" i="1"/>
  <c r="EW12" i="1"/>
  <c r="EZ12" i="1"/>
  <c r="EW125" i="1"/>
  <c r="EZ125" i="1"/>
  <c r="EW16" i="1"/>
  <c r="EZ16" i="1"/>
  <c r="EW180" i="1"/>
  <c r="EZ180" i="1"/>
  <c r="EW58" i="1"/>
  <c r="EZ58" i="1"/>
  <c r="EW27" i="1"/>
  <c r="EZ27" i="1"/>
  <c r="EW136" i="1"/>
  <c r="EZ136" i="1"/>
  <c r="EW147" i="1"/>
  <c r="EZ147" i="1"/>
  <c r="EW118" i="1"/>
  <c r="EZ118" i="1"/>
  <c r="EW178" i="1"/>
  <c r="EZ178" i="1"/>
  <c r="EW90" i="1"/>
  <c r="EZ90" i="1"/>
  <c r="EW75" i="1"/>
  <c r="EZ75" i="1"/>
  <c r="EW54" i="1"/>
  <c r="EZ54" i="1"/>
  <c r="EW176" i="1"/>
  <c r="EZ176" i="1"/>
  <c r="EZ132" i="1"/>
  <c r="EW132" i="1"/>
  <c r="EZ62" i="1"/>
  <c r="EW62" i="1"/>
  <c r="EZ73" i="1"/>
  <c r="EW73" i="1"/>
  <c r="EZ128" i="1"/>
  <c r="EW128" i="1"/>
  <c r="EZ122" i="1"/>
  <c r="EW122" i="1"/>
  <c r="EZ173" i="1"/>
  <c r="EW173" i="1"/>
  <c r="EZ171" i="1"/>
  <c r="EW171" i="1"/>
  <c r="EZ191" i="1"/>
  <c r="EW191" i="1"/>
  <c r="EZ116" i="1"/>
  <c r="EW116" i="1"/>
  <c r="EZ156" i="1"/>
  <c r="EW156" i="1"/>
  <c r="EZ108" i="1"/>
  <c r="EW108" i="1"/>
  <c r="EZ63" i="1"/>
  <c r="EW63" i="1"/>
  <c r="EZ98" i="1"/>
  <c r="EW98" i="1"/>
  <c r="EZ46" i="1"/>
  <c r="EW46" i="1"/>
  <c r="EZ59" i="1"/>
  <c r="EW59" i="1"/>
  <c r="EZ168" i="1"/>
  <c r="EW168" i="1"/>
  <c r="EZ26" i="1"/>
  <c r="EW26" i="1"/>
  <c r="EZ28" i="1"/>
  <c r="EW28" i="1"/>
  <c r="EZ95" i="1"/>
  <c r="EW95" i="1"/>
  <c r="EZ93" i="1"/>
  <c r="EW93" i="1"/>
  <c r="EZ163" i="1"/>
  <c r="EW163" i="1"/>
  <c r="EW119" i="1"/>
  <c r="EZ119" i="1"/>
  <c r="EW2" i="1"/>
  <c r="EZ2" i="1"/>
  <c r="EW186" i="1"/>
  <c r="EZ186" i="1"/>
  <c r="EW192" i="1"/>
  <c r="EZ192" i="1"/>
  <c r="EZ164" i="1"/>
  <c r="EW164" i="1"/>
  <c r="EZ4" i="1"/>
  <c r="EW4" i="1"/>
  <c r="EZ66" i="1"/>
  <c r="EW66" i="1"/>
  <c r="EZ185" i="1"/>
  <c r="EW185" i="1"/>
  <c r="EZ117" i="1"/>
  <c r="EW117" i="1"/>
  <c r="EZ112" i="1"/>
  <c r="EW112" i="1"/>
  <c r="EZ139" i="1"/>
  <c r="EW139" i="1"/>
  <c r="EZ155" i="1"/>
  <c r="EW155" i="1"/>
  <c r="EZ100" i="1"/>
  <c r="EW100" i="1"/>
  <c r="EZ96" i="1"/>
  <c r="EW96" i="1"/>
  <c r="EZ25" i="1"/>
  <c r="EW25" i="1"/>
  <c r="EZ77" i="1"/>
  <c r="EW77" i="1"/>
  <c r="EZ130" i="1"/>
  <c r="EW130" i="1"/>
  <c r="EZ14" i="1"/>
  <c r="EW14" i="1"/>
  <c r="EZ85" i="1"/>
  <c r="EW85" i="1"/>
  <c r="EZ9" i="1"/>
  <c r="EW9" i="1"/>
  <c r="EZ22" i="1"/>
  <c r="EW22" i="1"/>
  <c r="EZ107" i="1"/>
  <c r="EW107" i="1"/>
  <c r="EZ6" i="1"/>
  <c r="EW6" i="1"/>
  <c r="EZ179" i="1"/>
  <c r="EW179" i="1"/>
  <c r="EZ115" i="1"/>
  <c r="EW115" i="1"/>
  <c r="EZ141" i="1"/>
  <c r="EW141" i="1"/>
  <c r="EZ157" i="1"/>
  <c r="EW157" i="1"/>
  <c r="EZ177" i="1"/>
  <c r="EW177" i="1"/>
  <c r="EZ145" i="1"/>
  <c r="EW145" i="1"/>
  <c r="EZ189" i="1"/>
  <c r="EW189" i="1"/>
  <c r="EZ82" i="1"/>
  <c r="EW82" i="1"/>
  <c r="EZ55" i="1"/>
  <c r="EW55" i="1"/>
  <c r="EZ64" i="1"/>
  <c r="EW64" i="1"/>
  <c r="EZ158" i="1"/>
  <c r="EW158" i="1"/>
  <c r="EZ174" i="1"/>
  <c r="EW174" i="1"/>
  <c r="EZ124" i="1"/>
  <c r="EW124" i="1"/>
  <c r="EZ123" i="1"/>
  <c r="EW123" i="1"/>
  <c r="EZ172" i="1"/>
  <c r="EW172" i="1"/>
  <c r="EZ149" i="1"/>
  <c r="EW149" i="1"/>
  <c r="EZ165" i="1"/>
  <c r="EW165" i="1"/>
  <c r="EZ38" i="1"/>
  <c r="EW38" i="1"/>
  <c r="EZ126" i="1"/>
  <c r="EW126" i="1"/>
  <c r="EZ135" i="1"/>
  <c r="EW135" i="1"/>
  <c r="EZ53" i="1"/>
  <c r="EW53" i="1"/>
  <c r="EZ31" i="1"/>
  <c r="EW31" i="1"/>
  <c r="EZ61" i="1"/>
  <c r="EW61" i="1"/>
  <c r="EZ47" i="1"/>
  <c r="EW47" i="1"/>
  <c r="EZ79" i="1"/>
  <c r="EW79" i="1"/>
  <c r="EZ65" i="1"/>
  <c r="EW65" i="1"/>
  <c r="EZ50" i="1"/>
  <c r="EW50" i="1"/>
  <c r="EZ86" i="1"/>
  <c r="EW86" i="1"/>
  <c r="DF130" i="1"/>
  <c r="DF54" i="1"/>
  <c r="DF103" i="1"/>
  <c r="DF153" i="1"/>
  <c r="DF2" i="1"/>
  <c r="DF45" i="1" l="1"/>
  <c r="DF19" i="1" l="1"/>
  <c r="DF82" i="1"/>
  <c r="DF129" i="1"/>
  <c r="DF9" i="1"/>
  <c r="DF11" i="1"/>
  <c r="DF3" i="1"/>
  <c r="DF5" i="1"/>
  <c r="DF4" i="1"/>
  <c r="DF17" i="1"/>
  <c r="CT144" i="1" l="1"/>
  <c r="CT13" i="1"/>
  <c r="CT164" i="1"/>
  <c r="CT188" i="1"/>
  <c r="CT119" i="1"/>
  <c r="CT2" i="1"/>
  <c r="CT4" i="1"/>
  <c r="CT138" i="1"/>
  <c r="CT187" i="1"/>
  <c r="CT143" i="1"/>
  <c r="CT66" i="1"/>
  <c r="CT163" i="1"/>
  <c r="CT92" i="1"/>
  <c r="CT186" i="1"/>
  <c r="CT185" i="1"/>
  <c r="CT148" i="1"/>
  <c r="CT166" i="1"/>
  <c r="CT72" i="1"/>
  <c r="CT117" i="1"/>
  <c r="CT184" i="1"/>
  <c r="CT183" i="1"/>
  <c r="CT192" i="1"/>
  <c r="CT112" i="1"/>
  <c r="CT17" i="1"/>
  <c r="CT68" i="1"/>
  <c r="CT20" i="1"/>
  <c r="CT139" i="1"/>
  <c r="CT140" i="1"/>
  <c r="CT153" i="1"/>
  <c r="CT194" i="1"/>
  <c r="CT155" i="1"/>
  <c r="CT182" i="1"/>
  <c r="CT87" i="1"/>
  <c r="CT129" i="1"/>
  <c r="CT100" i="1"/>
  <c r="CT88" i="1"/>
  <c r="CT121" i="1"/>
  <c r="CT24" i="1"/>
  <c r="CT96" i="1"/>
  <c r="CT49" i="1"/>
  <c r="CT167" i="1"/>
  <c r="CT15" i="1"/>
  <c r="CT25" i="1"/>
  <c r="CT51" i="1"/>
  <c r="CT7" i="1"/>
  <c r="CT181" i="1"/>
  <c r="CT77" i="1"/>
  <c r="CT29" i="1"/>
  <c r="CT10" i="1"/>
  <c r="CT67" i="1"/>
  <c r="CT130" i="1"/>
  <c r="CT70" i="1"/>
  <c r="CT89" i="1"/>
  <c r="CT42" i="1"/>
  <c r="CT14" i="1"/>
  <c r="CT76" i="1"/>
  <c r="CT8" i="1"/>
  <c r="CT12" i="1"/>
  <c r="CT85" i="1"/>
  <c r="CT35" i="1"/>
  <c r="CT103" i="1"/>
  <c r="CT125" i="1"/>
  <c r="CT9" i="1"/>
  <c r="CT60" i="1"/>
  <c r="CT102" i="1"/>
  <c r="CT16" i="1"/>
  <c r="CT22" i="1"/>
  <c r="CT40" i="1"/>
  <c r="CT137" i="1"/>
  <c r="CT180" i="1"/>
  <c r="CT107" i="1"/>
  <c r="CT33" i="1"/>
  <c r="CT74" i="1"/>
  <c r="CT58" i="1"/>
  <c r="CT6" i="1"/>
  <c r="CT113" i="1"/>
  <c r="CT34" i="1"/>
  <c r="CT27" i="1"/>
  <c r="CT179" i="1"/>
  <c r="CT91" i="1"/>
  <c r="CT71" i="1"/>
  <c r="CT136" i="1"/>
  <c r="CT115" i="1"/>
  <c r="CT94" i="1"/>
  <c r="CT83" i="1"/>
  <c r="CT147" i="1"/>
  <c r="CT141" i="1"/>
  <c r="CT133" i="1"/>
  <c r="CT11" i="1"/>
  <c r="CT118" i="1"/>
  <c r="CT157" i="1"/>
  <c r="CT190" i="1"/>
  <c r="CT101" i="1"/>
  <c r="CT178" i="1"/>
  <c r="CT177" i="1"/>
  <c r="CT57" i="1"/>
  <c r="CT78" i="1"/>
  <c r="CT90" i="1"/>
  <c r="CT145" i="1"/>
  <c r="CT39" i="1"/>
  <c r="CT142" i="1"/>
  <c r="CT75" i="1"/>
  <c r="CT189" i="1"/>
  <c r="CT81" i="1"/>
  <c r="CT151" i="1"/>
  <c r="CT54" i="1"/>
  <c r="CT82" i="1"/>
  <c r="CT44" i="1"/>
  <c r="CT19" i="1"/>
  <c r="CT176" i="1"/>
  <c r="CT55" i="1"/>
  <c r="CT162" i="1"/>
  <c r="CT150" i="1"/>
  <c r="CT132" i="1"/>
  <c r="CT64" i="1"/>
  <c r="CT3" i="1"/>
  <c r="CT175" i="1"/>
  <c r="CT62" i="1"/>
  <c r="CT158" i="1"/>
  <c r="CT97" i="1"/>
  <c r="CT109" i="1"/>
  <c r="CT73" i="1"/>
  <c r="CT174" i="1"/>
  <c r="CT5" i="1"/>
  <c r="CT159" i="1"/>
  <c r="CT104" i="1"/>
  <c r="CT128" i="1"/>
  <c r="CT124" i="1"/>
  <c r="CT131" i="1"/>
  <c r="CT111" i="1"/>
  <c r="CT122" i="1"/>
  <c r="CT123" i="1"/>
  <c r="CT41" i="1"/>
  <c r="CT154" i="1"/>
  <c r="CT173" i="1"/>
  <c r="CT172" i="1"/>
  <c r="CT152" i="1"/>
  <c r="CT114" i="1"/>
  <c r="CT171" i="1"/>
  <c r="CT149" i="1"/>
  <c r="CT43" i="1"/>
  <c r="CT84" i="1"/>
  <c r="CT191" i="1"/>
  <c r="CT165" i="1"/>
  <c r="CT99" i="1"/>
  <c r="CT127" i="1"/>
  <c r="CT116" i="1"/>
  <c r="CT38" i="1"/>
  <c r="CT69" i="1"/>
  <c r="CT36" i="1"/>
  <c r="CT156" i="1"/>
  <c r="CT126" i="1"/>
  <c r="CT45" i="1"/>
  <c r="CT120" i="1"/>
  <c r="CT108" i="1"/>
  <c r="CT135" i="1"/>
  <c r="CT160" i="1"/>
  <c r="CT48" i="1"/>
  <c r="CT63" i="1"/>
  <c r="CT53" i="1"/>
  <c r="CT56" i="1"/>
  <c r="CT37" i="1"/>
  <c r="CT98" i="1"/>
  <c r="CT31" i="1"/>
  <c r="CT106" i="1"/>
  <c r="CT170" i="1"/>
  <c r="CT46" i="1"/>
  <c r="CT61" i="1"/>
  <c r="CT52" i="1"/>
  <c r="CT32" i="1"/>
  <c r="CT59" i="1"/>
  <c r="CT47" i="1"/>
  <c r="CT110" i="1"/>
  <c r="CT169" i="1"/>
  <c r="CT168" i="1"/>
  <c r="CT79" i="1"/>
  <c r="CT21" i="1"/>
  <c r="CT18" i="1"/>
  <c r="CT26" i="1"/>
  <c r="CT65" i="1"/>
  <c r="CT105" i="1"/>
  <c r="CT23" i="1"/>
  <c r="CT28" i="1"/>
  <c r="CT50" i="1"/>
  <c r="CT30" i="1"/>
  <c r="CT80" i="1"/>
  <c r="CT95" i="1"/>
  <c r="CT86" i="1"/>
  <c r="CT161" i="1"/>
  <c r="CT134" i="1"/>
  <c r="CT93" i="1"/>
  <c r="CT146" i="1"/>
  <c r="CT193" i="1"/>
  <c r="BQ193" i="1"/>
  <c r="BQ144" i="1"/>
  <c r="BQ13" i="1"/>
  <c r="BQ164" i="1"/>
  <c r="BQ188" i="1"/>
  <c r="BQ119" i="1"/>
  <c r="BQ2" i="1"/>
  <c r="BQ4" i="1"/>
  <c r="BQ138" i="1"/>
  <c r="BQ187" i="1"/>
  <c r="BQ143" i="1"/>
  <c r="BQ66" i="1"/>
  <c r="BQ163" i="1"/>
  <c r="BQ92" i="1"/>
  <c r="BQ186" i="1"/>
  <c r="BQ185" i="1"/>
  <c r="BQ148" i="1"/>
  <c r="BQ166" i="1"/>
  <c r="BQ72" i="1"/>
  <c r="BQ117" i="1"/>
  <c r="BQ184" i="1"/>
  <c r="BQ183" i="1"/>
  <c r="BQ192" i="1"/>
  <c r="BQ112" i="1"/>
  <c r="BQ17" i="1"/>
  <c r="BQ68" i="1"/>
  <c r="BQ20" i="1"/>
  <c r="BQ139" i="1"/>
  <c r="BQ140" i="1"/>
  <c r="BQ153" i="1"/>
  <c r="BQ194" i="1"/>
  <c r="BQ155" i="1"/>
  <c r="BQ182" i="1"/>
  <c r="BQ87" i="1"/>
  <c r="BQ129" i="1"/>
  <c r="BQ100" i="1"/>
  <c r="BQ88" i="1"/>
  <c r="BQ121" i="1"/>
  <c r="BQ24" i="1"/>
  <c r="BQ96" i="1"/>
  <c r="BQ49" i="1"/>
  <c r="BQ167" i="1"/>
  <c r="BQ15" i="1"/>
  <c r="BQ25" i="1"/>
  <c r="BQ51" i="1"/>
  <c r="BQ7" i="1"/>
  <c r="BQ181" i="1"/>
  <c r="BQ77" i="1"/>
  <c r="BQ29" i="1"/>
  <c r="BQ10" i="1"/>
  <c r="BQ67" i="1"/>
  <c r="BQ130" i="1"/>
  <c r="BQ70" i="1"/>
  <c r="BQ89" i="1"/>
  <c r="BQ42" i="1"/>
  <c r="BQ14" i="1"/>
  <c r="BQ76" i="1"/>
  <c r="BQ8" i="1"/>
  <c r="BQ12" i="1"/>
  <c r="BQ85" i="1"/>
  <c r="BQ35" i="1"/>
  <c r="BQ103" i="1"/>
  <c r="BQ125" i="1"/>
  <c r="BQ9" i="1"/>
  <c r="BQ60" i="1"/>
  <c r="BQ102" i="1"/>
  <c r="BQ16" i="1"/>
  <c r="BQ22" i="1"/>
  <c r="BQ40" i="1"/>
  <c r="BQ137" i="1"/>
  <c r="BQ180" i="1"/>
  <c r="BQ107" i="1"/>
  <c r="BQ33" i="1"/>
  <c r="BQ74" i="1"/>
  <c r="BQ58" i="1"/>
  <c r="BQ6" i="1"/>
  <c r="BQ113" i="1"/>
  <c r="BQ34" i="1"/>
  <c r="BQ27" i="1"/>
  <c r="BQ179" i="1"/>
  <c r="BQ91" i="1"/>
  <c r="BQ71" i="1"/>
  <c r="BQ136" i="1"/>
  <c r="BQ115" i="1"/>
  <c r="BQ94" i="1"/>
  <c r="BQ83" i="1"/>
  <c r="BQ147" i="1"/>
  <c r="BQ141" i="1"/>
  <c r="BQ133" i="1"/>
  <c r="BQ11" i="1"/>
  <c r="BQ118" i="1"/>
  <c r="BQ157" i="1"/>
  <c r="BQ190" i="1"/>
  <c r="BQ101" i="1"/>
  <c r="BQ178" i="1"/>
  <c r="BQ177" i="1"/>
  <c r="BQ57" i="1"/>
  <c r="BQ78" i="1"/>
  <c r="BQ90" i="1"/>
  <c r="BQ145" i="1"/>
  <c r="BQ39" i="1"/>
  <c r="BQ142" i="1"/>
  <c r="BQ75" i="1"/>
  <c r="BQ189" i="1"/>
  <c r="BQ81" i="1"/>
  <c r="BQ151" i="1"/>
  <c r="BQ54" i="1"/>
  <c r="BQ82" i="1"/>
  <c r="BQ44" i="1"/>
  <c r="BQ19" i="1"/>
  <c r="BQ176" i="1"/>
  <c r="BQ55" i="1"/>
  <c r="BQ162" i="1"/>
  <c r="BQ150" i="1"/>
  <c r="BQ132" i="1"/>
  <c r="BQ64" i="1"/>
  <c r="BQ3" i="1"/>
  <c r="BQ175" i="1"/>
  <c r="BQ62" i="1"/>
  <c r="BQ158" i="1"/>
  <c r="BQ97" i="1"/>
  <c r="BQ109" i="1"/>
  <c r="BQ73" i="1"/>
  <c r="BQ174" i="1"/>
  <c r="BQ5" i="1"/>
  <c r="BQ159" i="1"/>
  <c r="BQ104" i="1"/>
  <c r="BQ128" i="1"/>
  <c r="BQ124" i="1"/>
  <c r="BQ131" i="1"/>
  <c r="BQ111" i="1"/>
  <c r="BQ122" i="1"/>
  <c r="BQ123" i="1"/>
  <c r="BQ41" i="1"/>
  <c r="BQ154" i="1"/>
  <c r="BQ173" i="1"/>
  <c r="BQ172" i="1"/>
  <c r="BQ152" i="1"/>
  <c r="BQ114" i="1"/>
  <c r="BQ171" i="1"/>
  <c r="BQ149" i="1"/>
  <c r="BQ43" i="1"/>
  <c r="BQ84" i="1"/>
  <c r="BQ191" i="1"/>
  <c r="BQ165" i="1"/>
  <c r="BQ99" i="1"/>
  <c r="BQ127" i="1"/>
  <c r="BQ116" i="1"/>
  <c r="BQ38" i="1"/>
  <c r="BQ69" i="1"/>
  <c r="BQ36" i="1"/>
  <c r="BQ156" i="1"/>
  <c r="BQ126" i="1"/>
  <c r="BQ45" i="1"/>
  <c r="BQ120" i="1"/>
  <c r="BQ108" i="1"/>
  <c r="BQ135" i="1"/>
  <c r="BQ160" i="1"/>
  <c r="BQ48" i="1"/>
  <c r="BQ63" i="1"/>
  <c r="BQ53" i="1"/>
  <c r="BQ56" i="1"/>
  <c r="BQ37" i="1"/>
  <c r="BQ98" i="1"/>
  <c r="BQ31" i="1"/>
  <c r="BQ106" i="1"/>
  <c r="BQ170" i="1"/>
  <c r="BQ46" i="1"/>
  <c r="BQ61" i="1"/>
  <c r="BQ52" i="1"/>
  <c r="BQ32" i="1"/>
  <c r="BQ59" i="1"/>
  <c r="BQ47" i="1"/>
  <c r="BQ110" i="1"/>
  <c r="BQ169" i="1"/>
  <c r="BQ168" i="1"/>
  <c r="BQ79" i="1"/>
  <c r="BQ21" i="1"/>
  <c r="BQ18" i="1"/>
  <c r="BQ26" i="1"/>
  <c r="BQ65" i="1"/>
  <c r="BQ105" i="1"/>
  <c r="BQ23" i="1"/>
  <c r="BQ28" i="1"/>
  <c r="BQ50" i="1"/>
  <c r="BQ30" i="1"/>
  <c r="BQ80" i="1"/>
  <c r="BQ95" i="1"/>
  <c r="BQ86" i="1"/>
  <c r="BQ161" i="1"/>
  <c r="BQ134" i="1"/>
  <c r="BQ93" i="1"/>
  <c r="BK13" i="1"/>
  <c r="BK164" i="1"/>
  <c r="BK138" i="1"/>
  <c r="BK143" i="1"/>
  <c r="BK66" i="1"/>
  <c r="BK148" i="1"/>
  <c r="BK72" i="1"/>
  <c r="BK117" i="1"/>
  <c r="BK17" i="1"/>
  <c r="BK20" i="1"/>
  <c r="BK139" i="1"/>
  <c r="BK182" i="1"/>
  <c r="BK129" i="1"/>
  <c r="BK100" i="1"/>
  <c r="BK49" i="1"/>
  <c r="BK15" i="1"/>
  <c r="BK25" i="1"/>
  <c r="BK29" i="1"/>
  <c r="BK67" i="1"/>
  <c r="BK130" i="1"/>
  <c r="BK76" i="1"/>
  <c r="BK12" i="1"/>
  <c r="BK85" i="1"/>
  <c r="BK60" i="1"/>
  <c r="BK16" i="1"/>
  <c r="BK22" i="1"/>
  <c r="BK33" i="1"/>
  <c r="BK58" i="1"/>
  <c r="BK6" i="1"/>
  <c r="BK91" i="1"/>
  <c r="BK136" i="1"/>
  <c r="BK115" i="1"/>
  <c r="BK133" i="1"/>
  <c r="BK118" i="1"/>
  <c r="BK157" i="1"/>
  <c r="BK57" i="1"/>
  <c r="BK90" i="1"/>
  <c r="BK145" i="1"/>
  <c r="BK81" i="1"/>
  <c r="BK54" i="1"/>
  <c r="BK82" i="1"/>
  <c r="BK162" i="1"/>
  <c r="BK132" i="1"/>
  <c r="BK64" i="1"/>
  <c r="BK97" i="1"/>
  <c r="BK73" i="1"/>
  <c r="BK174" i="1"/>
  <c r="BK124" i="1"/>
  <c r="BK111" i="1"/>
  <c r="BK122" i="1"/>
  <c r="BK172" i="1"/>
  <c r="BK114" i="1"/>
  <c r="BK171" i="1"/>
  <c r="BK165" i="1"/>
  <c r="BK127" i="1"/>
  <c r="BK116" i="1"/>
  <c r="BK126" i="1"/>
  <c r="BK120" i="1"/>
  <c r="BK108" i="1"/>
  <c r="BK53" i="1"/>
  <c r="BK37" i="1"/>
  <c r="BK98" i="1"/>
  <c r="BK61" i="1"/>
  <c r="BK32" i="1"/>
  <c r="BK59" i="1"/>
  <c r="BK79" i="1"/>
  <c r="BK18" i="1"/>
  <c r="BK26" i="1"/>
  <c r="BK50" i="1"/>
  <c r="BK80" i="1"/>
  <c r="BK95" i="1"/>
  <c r="CO193" i="1"/>
  <c r="CO144" i="1"/>
  <c r="CO13" i="1"/>
  <c r="CO164" i="1"/>
  <c r="CO188" i="1"/>
  <c r="CO119" i="1"/>
  <c r="CO2" i="1"/>
  <c r="CO4" i="1"/>
  <c r="CO138" i="1"/>
  <c r="CO187" i="1"/>
  <c r="CO143" i="1"/>
  <c r="CO66" i="1"/>
  <c r="CO163" i="1"/>
  <c r="CO92" i="1"/>
  <c r="CO186" i="1"/>
  <c r="CO185" i="1"/>
  <c r="CO148" i="1"/>
  <c r="CO166" i="1"/>
  <c r="CO72" i="1"/>
  <c r="CO117" i="1"/>
  <c r="CO184" i="1"/>
  <c r="CO183" i="1"/>
  <c r="CO192" i="1"/>
  <c r="CO112" i="1"/>
  <c r="CO17" i="1"/>
  <c r="CO68" i="1"/>
  <c r="CO20" i="1"/>
  <c r="CO139" i="1"/>
  <c r="CO140" i="1"/>
  <c r="CO153" i="1"/>
  <c r="CO194" i="1"/>
  <c r="CO155" i="1"/>
  <c r="CO182" i="1"/>
  <c r="CO87" i="1"/>
  <c r="CO129" i="1"/>
  <c r="CO100" i="1"/>
  <c r="CO88" i="1"/>
  <c r="CO121" i="1"/>
  <c r="CO24" i="1"/>
  <c r="CO96" i="1"/>
  <c r="CO49" i="1"/>
  <c r="CO167" i="1"/>
  <c r="CO15" i="1"/>
  <c r="CO25" i="1"/>
  <c r="CO51" i="1"/>
  <c r="CO7" i="1"/>
  <c r="CO181" i="1"/>
  <c r="CO77" i="1"/>
  <c r="CO29" i="1"/>
  <c r="CO10" i="1"/>
  <c r="CO67" i="1"/>
  <c r="CO130" i="1"/>
  <c r="CO70" i="1"/>
  <c r="CO89" i="1"/>
  <c r="CO42" i="1"/>
  <c r="CO14" i="1"/>
  <c r="CO76" i="1"/>
  <c r="CO8" i="1"/>
  <c r="CO12" i="1"/>
  <c r="CO85" i="1"/>
  <c r="CO35" i="1"/>
  <c r="CO103" i="1"/>
  <c r="CO125" i="1"/>
  <c r="CO9" i="1"/>
  <c r="CO60" i="1"/>
  <c r="CO102" i="1"/>
  <c r="CO16" i="1"/>
  <c r="CO22" i="1"/>
  <c r="CO40" i="1"/>
  <c r="CO137" i="1"/>
  <c r="CO180" i="1"/>
  <c r="CO107" i="1"/>
  <c r="CO33" i="1"/>
  <c r="CO74" i="1"/>
  <c r="CO58" i="1"/>
  <c r="CO6" i="1"/>
  <c r="CO113" i="1"/>
  <c r="CO34" i="1"/>
  <c r="CO27" i="1"/>
  <c r="CO179" i="1"/>
  <c r="CO91" i="1"/>
  <c r="CO71" i="1"/>
  <c r="CO136" i="1"/>
  <c r="CO115" i="1"/>
  <c r="CO94" i="1"/>
  <c r="CO83" i="1"/>
  <c r="CO147" i="1"/>
  <c r="CO141" i="1"/>
  <c r="CO133" i="1"/>
  <c r="CO11" i="1"/>
  <c r="CO118" i="1"/>
  <c r="CO157" i="1"/>
  <c r="CO190" i="1"/>
  <c r="CO101" i="1"/>
  <c r="CO178" i="1"/>
  <c r="CO177" i="1"/>
  <c r="CO57" i="1"/>
  <c r="CO78" i="1"/>
  <c r="CO90" i="1"/>
  <c r="CO145" i="1"/>
  <c r="CO39" i="1"/>
  <c r="CO142" i="1"/>
  <c r="CO75" i="1"/>
  <c r="CO189" i="1"/>
  <c r="CO81" i="1"/>
  <c r="CO151" i="1"/>
  <c r="CO54" i="1"/>
  <c r="CO82" i="1"/>
  <c r="CO44" i="1"/>
  <c r="CO19" i="1"/>
  <c r="CO176" i="1"/>
  <c r="CO55" i="1"/>
  <c r="CO162" i="1"/>
  <c r="CO150" i="1"/>
  <c r="CO132" i="1"/>
  <c r="CO64" i="1"/>
  <c r="CO3" i="1"/>
  <c r="CO175" i="1"/>
  <c r="CO62" i="1"/>
  <c r="CO158" i="1"/>
  <c r="CO97" i="1"/>
  <c r="CO109" i="1"/>
  <c r="CO73" i="1"/>
  <c r="CO174" i="1"/>
  <c r="CO5" i="1"/>
  <c r="CO159" i="1"/>
  <c r="CO104" i="1"/>
  <c r="CO128" i="1"/>
  <c r="CO124" i="1"/>
  <c r="CO131" i="1"/>
  <c r="CO111" i="1"/>
  <c r="CO122" i="1"/>
  <c r="CO123" i="1"/>
  <c r="CO41" i="1"/>
  <c r="CO154" i="1"/>
  <c r="CO173" i="1"/>
  <c r="CO172" i="1"/>
  <c r="CO152" i="1"/>
  <c r="CO114" i="1"/>
  <c r="CO171" i="1"/>
  <c r="CO149" i="1"/>
  <c r="CO43" i="1"/>
  <c r="CO84" i="1"/>
  <c r="CO191" i="1"/>
  <c r="CO165" i="1"/>
  <c r="CO99" i="1"/>
  <c r="CO127" i="1"/>
  <c r="CO116" i="1"/>
  <c r="CO38" i="1"/>
  <c r="CO69" i="1"/>
  <c r="CO36" i="1"/>
  <c r="CO156" i="1"/>
  <c r="CO126" i="1"/>
  <c r="CO45" i="1"/>
  <c r="CO120" i="1"/>
  <c r="CO108" i="1"/>
  <c r="CO135" i="1"/>
  <c r="CO160" i="1"/>
  <c r="CO48" i="1"/>
  <c r="CO63" i="1"/>
  <c r="CO53" i="1"/>
  <c r="CO56" i="1"/>
  <c r="CO37" i="1"/>
  <c r="CO98" i="1"/>
  <c r="CO31" i="1"/>
  <c r="CO106" i="1"/>
  <c r="CO170" i="1"/>
  <c r="CO46" i="1"/>
  <c r="CO61" i="1"/>
  <c r="CO52" i="1"/>
  <c r="CO32" i="1"/>
  <c r="CO59" i="1"/>
  <c r="CO47" i="1"/>
  <c r="CO110" i="1"/>
  <c r="CO169" i="1"/>
  <c r="CO168" i="1"/>
  <c r="CO79" i="1"/>
  <c r="CO21" i="1"/>
  <c r="CO18" i="1"/>
  <c r="CO26" i="1"/>
  <c r="CO65" i="1"/>
  <c r="CO105" i="1"/>
  <c r="CO23" i="1"/>
  <c r="CO28" i="1"/>
  <c r="CO50" i="1"/>
  <c r="CO30" i="1"/>
  <c r="CO80" i="1"/>
  <c r="CO95" i="1"/>
  <c r="CO86" i="1"/>
  <c r="CO161" i="1"/>
  <c r="CO134" i="1"/>
  <c r="CO93" i="1"/>
  <c r="CO146" i="1"/>
  <c r="CF146" i="1"/>
  <c r="DC193" i="1"/>
  <c r="DC144" i="1"/>
  <c r="DC13" i="1"/>
  <c r="DC164" i="1"/>
  <c r="DC188" i="1"/>
  <c r="DC119" i="1"/>
  <c r="DC2" i="1"/>
  <c r="DC4" i="1"/>
  <c r="DC138" i="1"/>
  <c r="DC187" i="1"/>
  <c r="DC143" i="1"/>
  <c r="DC66" i="1"/>
  <c r="DC163" i="1"/>
  <c r="DC92" i="1"/>
  <c r="DC186" i="1"/>
  <c r="DC185" i="1"/>
  <c r="DC148" i="1"/>
  <c r="DC166" i="1"/>
  <c r="DC72" i="1"/>
  <c r="DC117" i="1"/>
  <c r="DC184" i="1"/>
  <c r="DC183" i="1"/>
  <c r="DC192" i="1"/>
  <c r="DC112" i="1"/>
  <c r="DC17" i="1"/>
  <c r="DC68" i="1"/>
  <c r="DC20" i="1"/>
  <c r="DC139" i="1"/>
  <c r="DC140" i="1"/>
  <c r="DC153" i="1"/>
  <c r="DC194" i="1"/>
  <c r="DC155" i="1"/>
  <c r="DC182" i="1"/>
  <c r="DC87" i="1"/>
  <c r="DC129" i="1"/>
  <c r="DC100" i="1"/>
  <c r="DC88" i="1"/>
  <c r="DC121" i="1"/>
  <c r="DC24" i="1"/>
  <c r="DC96" i="1"/>
  <c r="DC49" i="1"/>
  <c r="DC167" i="1"/>
  <c r="DC15" i="1"/>
  <c r="DC25" i="1"/>
  <c r="DC51" i="1"/>
  <c r="DC7" i="1"/>
  <c r="DC181" i="1"/>
  <c r="DC77" i="1"/>
  <c r="DC29" i="1"/>
  <c r="DC10" i="1"/>
  <c r="DC67" i="1"/>
  <c r="DC130" i="1"/>
  <c r="DC70" i="1"/>
  <c r="DC89" i="1"/>
  <c r="DC42" i="1"/>
  <c r="DC14" i="1"/>
  <c r="DC76" i="1"/>
  <c r="DC8" i="1"/>
  <c r="DC12" i="1"/>
  <c r="DC85" i="1"/>
  <c r="DC35" i="1"/>
  <c r="DC103" i="1"/>
  <c r="DC125" i="1"/>
  <c r="DC9" i="1"/>
  <c r="DC60" i="1"/>
  <c r="DC102" i="1"/>
  <c r="DC16" i="1"/>
  <c r="DC22" i="1"/>
  <c r="DC40" i="1"/>
  <c r="DC137" i="1"/>
  <c r="DC180" i="1"/>
  <c r="DC107" i="1"/>
  <c r="DC33" i="1"/>
  <c r="DC74" i="1"/>
  <c r="DC58" i="1"/>
  <c r="DC6" i="1"/>
  <c r="DC113" i="1"/>
  <c r="DC34" i="1"/>
  <c r="DC27" i="1"/>
  <c r="DC179" i="1"/>
  <c r="DC91" i="1"/>
  <c r="DC71" i="1"/>
  <c r="DC136" i="1"/>
  <c r="DC115" i="1"/>
  <c r="DC94" i="1"/>
  <c r="DC83" i="1"/>
  <c r="DC147" i="1"/>
  <c r="DC141" i="1"/>
  <c r="DC133" i="1"/>
  <c r="DC11" i="1"/>
  <c r="DC118" i="1"/>
  <c r="DC157" i="1"/>
  <c r="DC190" i="1"/>
  <c r="DC101" i="1"/>
  <c r="DC178" i="1"/>
  <c r="DC177" i="1"/>
  <c r="DC57" i="1"/>
  <c r="DC78" i="1"/>
  <c r="DC90" i="1"/>
  <c r="DC145" i="1"/>
  <c r="DC39" i="1"/>
  <c r="DC142" i="1"/>
  <c r="DC75" i="1"/>
  <c r="DC189" i="1"/>
  <c r="DC81" i="1"/>
  <c r="DC151" i="1"/>
  <c r="DC54" i="1"/>
  <c r="DC82" i="1"/>
  <c r="DC44" i="1"/>
  <c r="DC19" i="1"/>
  <c r="DC176" i="1"/>
  <c r="DC55" i="1"/>
  <c r="DC162" i="1"/>
  <c r="DC150" i="1"/>
  <c r="DC132" i="1"/>
  <c r="DC64" i="1"/>
  <c r="DC3" i="1"/>
  <c r="DC175" i="1"/>
  <c r="DC62" i="1"/>
  <c r="DC158" i="1"/>
  <c r="DC97" i="1"/>
  <c r="DC109" i="1"/>
  <c r="DC73" i="1"/>
  <c r="DC174" i="1"/>
  <c r="DC5" i="1"/>
  <c r="DC159" i="1"/>
  <c r="DC104" i="1"/>
  <c r="DC128" i="1"/>
  <c r="DC124" i="1"/>
  <c r="DC131" i="1"/>
  <c r="DC111" i="1"/>
  <c r="DC122" i="1"/>
  <c r="DC123" i="1"/>
  <c r="DC41" i="1"/>
  <c r="DC154" i="1"/>
  <c r="DC173" i="1"/>
  <c r="DC172" i="1"/>
  <c r="DC152" i="1"/>
  <c r="DC114" i="1"/>
  <c r="DC171" i="1"/>
  <c r="DC149" i="1"/>
  <c r="DC43" i="1"/>
  <c r="DC84" i="1"/>
  <c r="DC191" i="1"/>
  <c r="DC165" i="1"/>
  <c r="DC99" i="1"/>
  <c r="DC127" i="1"/>
  <c r="DC116" i="1"/>
  <c r="DC38" i="1"/>
  <c r="DC69" i="1"/>
  <c r="DC36" i="1"/>
  <c r="DC156" i="1"/>
  <c r="DC126" i="1"/>
  <c r="DC45" i="1"/>
  <c r="DC120" i="1"/>
  <c r="DC108" i="1"/>
  <c r="DC135" i="1"/>
  <c r="DC160" i="1"/>
  <c r="DC48" i="1"/>
  <c r="DC63" i="1"/>
  <c r="DC53" i="1"/>
  <c r="DC56" i="1"/>
  <c r="DC37" i="1"/>
  <c r="DC98" i="1"/>
  <c r="DC31" i="1"/>
  <c r="DC106" i="1"/>
  <c r="DC170" i="1"/>
  <c r="DC46" i="1"/>
  <c r="DC61" i="1"/>
  <c r="DC52" i="1"/>
  <c r="DC32" i="1"/>
  <c r="DC59" i="1"/>
  <c r="DC47" i="1"/>
  <c r="DC110" i="1"/>
  <c r="DC169" i="1"/>
  <c r="DC168" i="1"/>
  <c r="DC79" i="1"/>
  <c r="DC21" i="1"/>
  <c r="DC18" i="1"/>
  <c r="DC26" i="1"/>
  <c r="DC65" i="1"/>
  <c r="DC105" i="1"/>
  <c r="DC23" i="1"/>
  <c r="DC28" i="1"/>
  <c r="DC50" i="1"/>
  <c r="DC30" i="1"/>
  <c r="DC80" i="1"/>
  <c r="DC95" i="1"/>
  <c r="DC86" i="1"/>
  <c r="DC161" i="1"/>
  <c r="DC134" i="1"/>
  <c r="DC93" i="1"/>
  <c r="BX80" i="1" l="1"/>
  <c r="BX161" i="1"/>
  <c r="BX30" i="1"/>
  <c r="BX105" i="1"/>
  <c r="BX21" i="1"/>
  <c r="BX110" i="1"/>
  <c r="BX52" i="1"/>
  <c r="BX106" i="1"/>
  <c r="BX56" i="1"/>
  <c r="BX160" i="1"/>
  <c r="BX45" i="1"/>
  <c r="BX69" i="1"/>
  <c r="BX99" i="1"/>
  <c r="BX43" i="1"/>
  <c r="BX152" i="1"/>
  <c r="BX41" i="1"/>
  <c r="BX131" i="1"/>
  <c r="BX159" i="1"/>
  <c r="BX109" i="1"/>
  <c r="BX175" i="1"/>
  <c r="BX150" i="1"/>
  <c r="BX19" i="1"/>
  <c r="BX151" i="1"/>
  <c r="BX142" i="1"/>
  <c r="BX78" i="1"/>
  <c r="BX101" i="1"/>
  <c r="BX11" i="1"/>
  <c r="BX83" i="1"/>
  <c r="BX71" i="1"/>
  <c r="BX34" i="1"/>
  <c r="BX74" i="1"/>
  <c r="BX137" i="1"/>
  <c r="BX102" i="1"/>
  <c r="BX103" i="1"/>
  <c r="BX8" i="1"/>
  <c r="BX89" i="1"/>
  <c r="BX10" i="1"/>
  <c r="BX7" i="1"/>
  <c r="BX167" i="1"/>
  <c r="BX121" i="1"/>
  <c r="BX87" i="1"/>
  <c r="BX153" i="1"/>
  <c r="BX68" i="1"/>
  <c r="BX183" i="1"/>
  <c r="BX166" i="1"/>
  <c r="BX92" i="1"/>
  <c r="BX187" i="1"/>
  <c r="BX119" i="1"/>
  <c r="BX144" i="1"/>
  <c r="BX50" i="1"/>
  <c r="BX65" i="1"/>
  <c r="BX79" i="1"/>
  <c r="BX47" i="1"/>
  <c r="BX61" i="1"/>
  <c r="BX31" i="1"/>
  <c r="BX53" i="1"/>
  <c r="BX135" i="1"/>
  <c r="BX126" i="1"/>
  <c r="BX38" i="1"/>
  <c r="BX165" i="1"/>
  <c r="BX149" i="1"/>
  <c r="BX172" i="1"/>
  <c r="BX123" i="1"/>
  <c r="BX124" i="1"/>
  <c r="BX5" i="1"/>
  <c r="BX97" i="1"/>
  <c r="BX3" i="1"/>
  <c r="BX162" i="1"/>
  <c r="BX44" i="1"/>
  <c r="BX81" i="1"/>
  <c r="BX39" i="1"/>
  <c r="BX57" i="1"/>
  <c r="BX190" i="1"/>
  <c r="BX133" i="1"/>
  <c r="BX94" i="1"/>
  <c r="BX91" i="1"/>
  <c r="BX113" i="1"/>
  <c r="BX33" i="1"/>
  <c r="BX40" i="1"/>
  <c r="BX60" i="1"/>
  <c r="BX35" i="1"/>
  <c r="BX76" i="1"/>
  <c r="BX70" i="1"/>
  <c r="BX29" i="1"/>
  <c r="BX51" i="1"/>
  <c r="BX49" i="1"/>
  <c r="BX88" i="1"/>
  <c r="BX182" i="1"/>
  <c r="BX140" i="1"/>
  <c r="BX17" i="1"/>
  <c r="BX184" i="1"/>
  <c r="BX148" i="1"/>
  <c r="BX163" i="1"/>
  <c r="BX138" i="1"/>
  <c r="BX188" i="1"/>
  <c r="BX193" i="1"/>
  <c r="BX86" i="1"/>
  <c r="BX93" i="1"/>
  <c r="BX95" i="1"/>
  <c r="BX28" i="1"/>
  <c r="BX26" i="1"/>
  <c r="BX168" i="1"/>
  <c r="BX59" i="1"/>
  <c r="BX46" i="1"/>
  <c r="BX98" i="1"/>
  <c r="BX63" i="1"/>
  <c r="BX108" i="1"/>
  <c r="BX156" i="1"/>
  <c r="BX116" i="1"/>
  <c r="BX191" i="1"/>
  <c r="BX171" i="1"/>
  <c r="BX173" i="1"/>
  <c r="BX122" i="1"/>
  <c r="BX128" i="1"/>
  <c r="BX174" i="1"/>
  <c r="BX158" i="1"/>
  <c r="BX64" i="1"/>
  <c r="BX55" i="1"/>
  <c r="BX82" i="1"/>
  <c r="BX189" i="1"/>
  <c r="BX145" i="1"/>
  <c r="BX177" i="1"/>
  <c r="BX157" i="1"/>
  <c r="BX141" i="1"/>
  <c r="BX115" i="1"/>
  <c r="BX179" i="1"/>
  <c r="BX6" i="1"/>
  <c r="BX107" i="1"/>
  <c r="BX22" i="1"/>
  <c r="BX9" i="1"/>
  <c r="BX85" i="1"/>
  <c r="BX14" i="1"/>
  <c r="BX130" i="1"/>
  <c r="BX77" i="1"/>
  <c r="BX25" i="1"/>
  <c r="BX96" i="1"/>
  <c r="BX100" i="1"/>
  <c r="BX155" i="1"/>
  <c r="BX139" i="1"/>
  <c r="BX112" i="1"/>
  <c r="BX117" i="1"/>
  <c r="BX185" i="1"/>
  <c r="BX66" i="1"/>
  <c r="BX4" i="1"/>
  <c r="BX164" i="1"/>
  <c r="BX134" i="1"/>
  <c r="BX23" i="1"/>
  <c r="BX18" i="1"/>
  <c r="BX169" i="1"/>
  <c r="BX32" i="1"/>
  <c r="BX170" i="1"/>
  <c r="BX37" i="1"/>
  <c r="BX48" i="1"/>
  <c r="BX120" i="1"/>
  <c r="BX36" i="1"/>
  <c r="BX127" i="1"/>
  <c r="BX84" i="1"/>
  <c r="BX114" i="1"/>
  <c r="BX154" i="1"/>
  <c r="BX111" i="1"/>
  <c r="BX104" i="1"/>
  <c r="BX73" i="1"/>
  <c r="BX62" i="1"/>
  <c r="BX132" i="1"/>
  <c r="BX176" i="1"/>
  <c r="BX54" i="1"/>
  <c r="BX75" i="1"/>
  <c r="BX90" i="1"/>
  <c r="BX178" i="1"/>
  <c r="BX118" i="1"/>
  <c r="BX147" i="1"/>
  <c r="BX136" i="1"/>
  <c r="BX27" i="1"/>
  <c r="BX58" i="1"/>
  <c r="BX180" i="1"/>
  <c r="BX16" i="1"/>
  <c r="BX125" i="1"/>
  <c r="BX12" i="1"/>
  <c r="BX42" i="1"/>
  <c r="BX67" i="1"/>
  <c r="BX181" i="1"/>
  <c r="BX15" i="1"/>
  <c r="BX24" i="1"/>
  <c r="BX129" i="1"/>
  <c r="BX194" i="1"/>
  <c r="BX20" i="1"/>
  <c r="BX192" i="1"/>
  <c r="BX72" i="1"/>
  <c r="BX186" i="1"/>
  <c r="BX143" i="1"/>
  <c r="BX2" i="1"/>
  <c r="BX13" i="1"/>
  <c r="ET134" i="1"/>
  <c r="ET80" i="1"/>
  <c r="ET23" i="1"/>
  <c r="ET18" i="1"/>
  <c r="ET169" i="1"/>
  <c r="ET32" i="1"/>
  <c r="ET170" i="1"/>
  <c r="ET37" i="1"/>
  <c r="ET48" i="1"/>
  <c r="ET120" i="1"/>
  <c r="ET36" i="1"/>
  <c r="ET127" i="1"/>
  <c r="ET84" i="1"/>
  <c r="ET114" i="1"/>
  <c r="ET154" i="1"/>
  <c r="ET111" i="1"/>
  <c r="ET104" i="1"/>
  <c r="ET73" i="1"/>
  <c r="ET62" i="1"/>
  <c r="ET132" i="1"/>
  <c r="ET176" i="1"/>
  <c r="ET54" i="1"/>
  <c r="ET75" i="1"/>
  <c r="ET90" i="1"/>
  <c r="ET178" i="1"/>
  <c r="ET118" i="1"/>
  <c r="ET147" i="1"/>
  <c r="ET136" i="1"/>
  <c r="ET27" i="1"/>
  <c r="ET58" i="1"/>
  <c r="ET180" i="1"/>
  <c r="ET16" i="1"/>
  <c r="ET125" i="1"/>
  <c r="ET12" i="1"/>
  <c r="ET42" i="1"/>
  <c r="ET67" i="1"/>
  <c r="ET181" i="1"/>
  <c r="ET15" i="1"/>
  <c r="ET24" i="1"/>
  <c r="ET129" i="1"/>
  <c r="ET194" i="1"/>
  <c r="ET20" i="1"/>
  <c r="ET192" i="1"/>
  <c r="ET72" i="1"/>
  <c r="ET186" i="1"/>
  <c r="ET143" i="1"/>
  <c r="ET2" i="1"/>
  <c r="ET13" i="1"/>
  <c r="ET161" i="1"/>
  <c r="ET30" i="1"/>
  <c r="ET105" i="1"/>
  <c r="ET21" i="1"/>
  <c r="ET110" i="1"/>
  <c r="ET106" i="1"/>
  <c r="ET160" i="1"/>
  <c r="ET69" i="1"/>
  <c r="ET43" i="1"/>
  <c r="ET41" i="1"/>
  <c r="ET131" i="1"/>
  <c r="ET109" i="1"/>
  <c r="ET150" i="1"/>
  <c r="ET151" i="1"/>
  <c r="ET78" i="1"/>
  <c r="ET83" i="1"/>
  <c r="ET34" i="1"/>
  <c r="ET137" i="1"/>
  <c r="ET103" i="1"/>
  <c r="ET89" i="1"/>
  <c r="ET7" i="1"/>
  <c r="ET121" i="1"/>
  <c r="ET153" i="1"/>
  <c r="ET183" i="1"/>
  <c r="ET92" i="1"/>
  <c r="ET119" i="1"/>
  <c r="ET50" i="1"/>
  <c r="ET79" i="1"/>
  <c r="ET47" i="1"/>
  <c r="ET53" i="1"/>
  <c r="ET126" i="1"/>
  <c r="ET165" i="1"/>
  <c r="ET172" i="1"/>
  <c r="ET124" i="1"/>
  <c r="ET97" i="1"/>
  <c r="ET162" i="1"/>
  <c r="ET44" i="1"/>
  <c r="ET39" i="1"/>
  <c r="ET190" i="1"/>
  <c r="ET94" i="1"/>
  <c r="ET113" i="1"/>
  <c r="ET40" i="1"/>
  <c r="ET35" i="1"/>
  <c r="ET70" i="1"/>
  <c r="ET51" i="1"/>
  <c r="ET88" i="1"/>
  <c r="ET140" i="1"/>
  <c r="ET17" i="1"/>
  <c r="ET148" i="1"/>
  <c r="ET163" i="1"/>
  <c r="ET138" i="1"/>
  <c r="ET193" i="1"/>
  <c r="ET52" i="1"/>
  <c r="ET56" i="1"/>
  <c r="ET45" i="1"/>
  <c r="ET99" i="1"/>
  <c r="ET152" i="1"/>
  <c r="ET159" i="1"/>
  <c r="ET175" i="1"/>
  <c r="ET19" i="1"/>
  <c r="ET142" i="1"/>
  <c r="ET101" i="1"/>
  <c r="ET11" i="1"/>
  <c r="ET71" i="1"/>
  <c r="ET74" i="1"/>
  <c r="ET102" i="1"/>
  <c r="ET8" i="1"/>
  <c r="ET10" i="1"/>
  <c r="ET167" i="1"/>
  <c r="ET87" i="1"/>
  <c r="ET68" i="1"/>
  <c r="ET166" i="1"/>
  <c r="ET187" i="1"/>
  <c r="ET144" i="1"/>
  <c r="ET86" i="1"/>
  <c r="ET65" i="1"/>
  <c r="ET61" i="1"/>
  <c r="ET31" i="1"/>
  <c r="ET135" i="1"/>
  <c r="ET38" i="1"/>
  <c r="ET149" i="1"/>
  <c r="ET123" i="1"/>
  <c r="ET5" i="1"/>
  <c r="ET3" i="1"/>
  <c r="ET81" i="1"/>
  <c r="ET57" i="1"/>
  <c r="ET133" i="1"/>
  <c r="ET91" i="1"/>
  <c r="ET33" i="1"/>
  <c r="ET60" i="1"/>
  <c r="ET76" i="1"/>
  <c r="ET29" i="1"/>
  <c r="ET49" i="1"/>
  <c r="ET182" i="1"/>
  <c r="ET184" i="1"/>
  <c r="ET188" i="1"/>
  <c r="ET93" i="1"/>
  <c r="ET95" i="1"/>
  <c r="ET28" i="1"/>
  <c r="ET26" i="1"/>
  <c r="ET168" i="1"/>
  <c r="ET59" i="1"/>
  <c r="ET46" i="1"/>
  <c r="ET98" i="1"/>
  <c r="ET63" i="1"/>
  <c r="ET108" i="1"/>
  <c r="ET156" i="1"/>
  <c r="ET116" i="1"/>
  <c r="ET191" i="1"/>
  <c r="ET171" i="1"/>
  <c r="ET173" i="1"/>
  <c r="ET122" i="1"/>
  <c r="ET128" i="1"/>
  <c r="ET174" i="1"/>
  <c r="ET158" i="1"/>
  <c r="ET64" i="1"/>
  <c r="ET55" i="1"/>
  <c r="ET82" i="1"/>
  <c r="ET189" i="1"/>
  <c r="ET145" i="1"/>
  <c r="ET177" i="1"/>
  <c r="ET157" i="1"/>
  <c r="ET141" i="1"/>
  <c r="ET115" i="1"/>
  <c r="ET179" i="1"/>
  <c r="ET6" i="1"/>
  <c r="ET107" i="1"/>
  <c r="ET22" i="1"/>
  <c r="ET9" i="1"/>
  <c r="ET85" i="1"/>
  <c r="ET14" i="1"/>
  <c r="ET130" i="1"/>
  <c r="ET77" i="1"/>
  <c r="ET25" i="1"/>
  <c r="ET96" i="1"/>
  <c r="ET100" i="1"/>
  <c r="ET155" i="1"/>
  <c r="ET139" i="1"/>
  <c r="ET112" i="1"/>
  <c r="ET117" i="1"/>
  <c r="ET185" i="1"/>
  <c r="ET66" i="1"/>
  <c r="ET4" i="1"/>
  <c r="ET164" i="1"/>
  <c r="BF127" i="1"/>
  <c r="BF114" i="1"/>
  <c r="BF111" i="1"/>
  <c r="BF73" i="1"/>
  <c r="BF132" i="1"/>
  <c r="BF54" i="1"/>
  <c r="BF90" i="1"/>
  <c r="BF118" i="1"/>
  <c r="BF136" i="1"/>
  <c r="BF58" i="1"/>
  <c r="BF16" i="1"/>
  <c r="BF12" i="1"/>
  <c r="BF67" i="1"/>
  <c r="BF15" i="1"/>
  <c r="BF129" i="1"/>
  <c r="BF20" i="1"/>
  <c r="BF72" i="1"/>
  <c r="BF143" i="1"/>
  <c r="BF13" i="1"/>
  <c r="BF80" i="1"/>
  <c r="BF18" i="1"/>
  <c r="BF32" i="1"/>
  <c r="BF37" i="1"/>
  <c r="BF120" i="1"/>
  <c r="BF86" i="1"/>
  <c r="BF65" i="1"/>
  <c r="BF47" i="1"/>
  <c r="BF31" i="1"/>
  <c r="BF135" i="1"/>
  <c r="BF38" i="1"/>
  <c r="BF149" i="1"/>
  <c r="BF123" i="1"/>
  <c r="BF5" i="1"/>
  <c r="BF3" i="1"/>
  <c r="BF44" i="1"/>
  <c r="BF39" i="1"/>
  <c r="BF190" i="1"/>
  <c r="BF94" i="1"/>
  <c r="BF113" i="1"/>
  <c r="BF40" i="1"/>
  <c r="BF35" i="1"/>
  <c r="BF70" i="1"/>
  <c r="BF51" i="1"/>
  <c r="BF88" i="1"/>
  <c r="BF140" i="1"/>
  <c r="BF184" i="1"/>
  <c r="BF163" i="1"/>
  <c r="BF188" i="1"/>
  <c r="BF158" i="1"/>
  <c r="BF96" i="1"/>
  <c r="BF134" i="1"/>
  <c r="BF154" i="1"/>
  <c r="BF27" i="1"/>
  <c r="BF194" i="1"/>
  <c r="BF95" i="1"/>
  <c r="BF108" i="1"/>
  <c r="BF174" i="1"/>
  <c r="BF157" i="1"/>
  <c r="BF22" i="1"/>
  <c r="BF100" i="1"/>
  <c r="BF164" i="1"/>
  <c r="BF30" i="1"/>
  <c r="BF21" i="1"/>
  <c r="BF52" i="1"/>
  <c r="BF56" i="1"/>
  <c r="BF45" i="1"/>
  <c r="BF99" i="1"/>
  <c r="BF152" i="1"/>
  <c r="BF131" i="1"/>
  <c r="BF109" i="1"/>
  <c r="BF150" i="1"/>
  <c r="BF151" i="1"/>
  <c r="BF78" i="1"/>
  <c r="BF11" i="1"/>
  <c r="BF71" i="1"/>
  <c r="BF74" i="1"/>
  <c r="BF102" i="1"/>
  <c r="BF8" i="1"/>
  <c r="BF10" i="1"/>
  <c r="BF167" i="1"/>
  <c r="BF87" i="1"/>
  <c r="BF68" i="1"/>
  <c r="BF166" i="1"/>
  <c r="BF187" i="1"/>
  <c r="BF144" i="1"/>
  <c r="FD134" i="1"/>
  <c r="BK134" i="1"/>
  <c r="FD23" i="1"/>
  <c r="BK23" i="1"/>
  <c r="FD169" i="1"/>
  <c r="BK169" i="1"/>
  <c r="FD170" i="1"/>
  <c r="BK170" i="1"/>
  <c r="FD48" i="1"/>
  <c r="BK48" i="1"/>
  <c r="FD36" i="1"/>
  <c r="BK36" i="1"/>
  <c r="FD84" i="1"/>
  <c r="BK84" i="1"/>
  <c r="FD154" i="1"/>
  <c r="BK154" i="1"/>
  <c r="FD104" i="1"/>
  <c r="BK104" i="1"/>
  <c r="FD62" i="1"/>
  <c r="BK62" i="1"/>
  <c r="FD176" i="1"/>
  <c r="BK176" i="1"/>
  <c r="FD75" i="1"/>
  <c r="BK75" i="1"/>
  <c r="FD178" i="1"/>
  <c r="BK178" i="1"/>
  <c r="FD147" i="1"/>
  <c r="BK147" i="1"/>
  <c r="FD27" i="1"/>
  <c r="BK27" i="1"/>
  <c r="FD180" i="1"/>
  <c r="BK180" i="1"/>
  <c r="FD125" i="1"/>
  <c r="BK125" i="1"/>
  <c r="FD42" i="1"/>
  <c r="BK42" i="1"/>
  <c r="FD181" i="1"/>
  <c r="BK181" i="1"/>
  <c r="FD24" i="1"/>
  <c r="BK24" i="1"/>
  <c r="FD194" i="1"/>
  <c r="BK194" i="1"/>
  <c r="FD192" i="1"/>
  <c r="BK192" i="1"/>
  <c r="FD186" i="1"/>
  <c r="BK186" i="1"/>
  <c r="FD2" i="1"/>
  <c r="BK2" i="1"/>
  <c r="BF28" i="1"/>
  <c r="BF173" i="1"/>
  <c r="BF189" i="1"/>
  <c r="BF14" i="1"/>
  <c r="BF185" i="1"/>
  <c r="BF23" i="1"/>
  <c r="BF104" i="1"/>
  <c r="BF180" i="1"/>
  <c r="BF192" i="1"/>
  <c r="BF98" i="1"/>
  <c r="BF122" i="1"/>
  <c r="BF145" i="1"/>
  <c r="BF6" i="1"/>
  <c r="BF25" i="1"/>
  <c r="BF66" i="1"/>
  <c r="BF146" i="1"/>
  <c r="BF50" i="1"/>
  <c r="BF79" i="1"/>
  <c r="BF61" i="1"/>
  <c r="BF53" i="1"/>
  <c r="BF126" i="1"/>
  <c r="BF165" i="1"/>
  <c r="BF172" i="1"/>
  <c r="BF124" i="1"/>
  <c r="BF97" i="1"/>
  <c r="BF162" i="1"/>
  <c r="BF81" i="1"/>
  <c r="BF57" i="1"/>
  <c r="BF133" i="1"/>
  <c r="BF91" i="1"/>
  <c r="BF33" i="1"/>
  <c r="BF60" i="1"/>
  <c r="BF76" i="1"/>
  <c r="BF29" i="1"/>
  <c r="BF49" i="1"/>
  <c r="BF182" i="1"/>
  <c r="BF17" i="1"/>
  <c r="BF148" i="1"/>
  <c r="BF138" i="1"/>
  <c r="BF193" i="1"/>
  <c r="FD161" i="1"/>
  <c r="BK161" i="1"/>
  <c r="FD105" i="1"/>
  <c r="BK105" i="1"/>
  <c r="FD110" i="1"/>
  <c r="BK110" i="1"/>
  <c r="FD106" i="1"/>
  <c r="BK106" i="1"/>
  <c r="FD160" i="1"/>
  <c r="BK160" i="1"/>
  <c r="FD69" i="1"/>
  <c r="BK69" i="1"/>
  <c r="FD43" i="1"/>
  <c r="BK43" i="1"/>
  <c r="FD41" i="1"/>
  <c r="BK41" i="1"/>
  <c r="FD159" i="1"/>
  <c r="BK159" i="1"/>
  <c r="FD175" i="1"/>
  <c r="BK175" i="1"/>
  <c r="FD19" i="1"/>
  <c r="BK19" i="1"/>
  <c r="FD142" i="1"/>
  <c r="BK142" i="1"/>
  <c r="FD101" i="1"/>
  <c r="BK101" i="1"/>
  <c r="FD83" i="1"/>
  <c r="BK83" i="1"/>
  <c r="FD34" i="1"/>
  <c r="BK34" i="1"/>
  <c r="FD137" i="1"/>
  <c r="BK137" i="1"/>
  <c r="FD103" i="1"/>
  <c r="BK103" i="1"/>
  <c r="FD89" i="1"/>
  <c r="BK89" i="1"/>
  <c r="FD7" i="1"/>
  <c r="BK7" i="1"/>
  <c r="FD121" i="1"/>
  <c r="BK121" i="1"/>
  <c r="FD153" i="1"/>
  <c r="BK153" i="1"/>
  <c r="FD183" i="1"/>
  <c r="BK183" i="1"/>
  <c r="FD92" i="1"/>
  <c r="BK92" i="1"/>
  <c r="FD119" i="1"/>
  <c r="BK119" i="1"/>
  <c r="BF168" i="1"/>
  <c r="BF77" i="1"/>
  <c r="FD86" i="1"/>
  <c r="BK86" i="1"/>
  <c r="FD65" i="1"/>
  <c r="BK65" i="1"/>
  <c r="FD47" i="1"/>
  <c r="BK47" i="1"/>
  <c r="FD31" i="1"/>
  <c r="BK31" i="1"/>
  <c r="FD135" i="1"/>
  <c r="BK135" i="1"/>
  <c r="FD38" i="1"/>
  <c r="BK38" i="1"/>
  <c r="FD149" i="1"/>
  <c r="BK149" i="1"/>
  <c r="FD123" i="1"/>
  <c r="BK123" i="1"/>
  <c r="FD5" i="1"/>
  <c r="BK5" i="1"/>
  <c r="FD3" i="1"/>
  <c r="BK3" i="1"/>
  <c r="FD44" i="1"/>
  <c r="BK44" i="1"/>
  <c r="FD39" i="1"/>
  <c r="BK39" i="1"/>
  <c r="FD190" i="1"/>
  <c r="BK190" i="1"/>
  <c r="FD94" i="1"/>
  <c r="BK94" i="1"/>
  <c r="FD113" i="1"/>
  <c r="BK113" i="1"/>
  <c r="FD40" i="1"/>
  <c r="BK40" i="1"/>
  <c r="FD35" i="1"/>
  <c r="BK35" i="1"/>
  <c r="FD70" i="1"/>
  <c r="BK70" i="1"/>
  <c r="FD51" i="1"/>
  <c r="BK51" i="1"/>
  <c r="FD88" i="1"/>
  <c r="BK88" i="1"/>
  <c r="FD140" i="1"/>
  <c r="BK140" i="1"/>
  <c r="FD184" i="1"/>
  <c r="BK184" i="1"/>
  <c r="FD163" i="1"/>
  <c r="BK163" i="1"/>
  <c r="FD188" i="1"/>
  <c r="BK188" i="1"/>
  <c r="BF156" i="1"/>
  <c r="BF177" i="1"/>
  <c r="BF155" i="1"/>
  <c r="BF176" i="1"/>
  <c r="BF186" i="1"/>
  <c r="BF191" i="1"/>
  <c r="BF179" i="1"/>
  <c r="BF48" i="1"/>
  <c r="BF75" i="1"/>
  <c r="BF42" i="1"/>
  <c r="BF2" i="1"/>
  <c r="BF105" i="1"/>
  <c r="BF106" i="1"/>
  <c r="BF43" i="1"/>
  <c r="BF175" i="1"/>
  <c r="BF142" i="1"/>
  <c r="BF83" i="1"/>
  <c r="BF137" i="1"/>
  <c r="BF89" i="1"/>
  <c r="BF121" i="1"/>
  <c r="BF183" i="1"/>
  <c r="BF93" i="1"/>
  <c r="BF128" i="1"/>
  <c r="BF107" i="1"/>
  <c r="BF170" i="1"/>
  <c r="BF62" i="1"/>
  <c r="BF125" i="1"/>
  <c r="BF161" i="1"/>
  <c r="BF110" i="1"/>
  <c r="BF160" i="1"/>
  <c r="BF69" i="1"/>
  <c r="BF41" i="1"/>
  <c r="BF159" i="1"/>
  <c r="BF19" i="1"/>
  <c r="BF101" i="1"/>
  <c r="BF34" i="1"/>
  <c r="BF103" i="1"/>
  <c r="BF7" i="1"/>
  <c r="BF153" i="1"/>
  <c r="BF92" i="1"/>
  <c r="BF119" i="1"/>
  <c r="FD193" i="1"/>
  <c r="BK193" i="1"/>
  <c r="FD30" i="1"/>
  <c r="BK30" i="1"/>
  <c r="FD21" i="1"/>
  <c r="BK21" i="1"/>
  <c r="FD52" i="1"/>
  <c r="BK52" i="1"/>
  <c r="FD56" i="1"/>
  <c r="BK56" i="1"/>
  <c r="FD45" i="1"/>
  <c r="BK45" i="1"/>
  <c r="FD99" i="1"/>
  <c r="BK99" i="1"/>
  <c r="FD152" i="1"/>
  <c r="BK152" i="1"/>
  <c r="FD131" i="1"/>
  <c r="BK131" i="1"/>
  <c r="FD109" i="1"/>
  <c r="BK109" i="1"/>
  <c r="FD150" i="1"/>
  <c r="BK150" i="1"/>
  <c r="FD151" i="1"/>
  <c r="BK151" i="1"/>
  <c r="FD78" i="1"/>
  <c r="BK78" i="1"/>
  <c r="FD11" i="1"/>
  <c r="BK11" i="1"/>
  <c r="FD71" i="1"/>
  <c r="BK71" i="1"/>
  <c r="FD74" i="1"/>
  <c r="BK74" i="1"/>
  <c r="FD102" i="1"/>
  <c r="BK102" i="1"/>
  <c r="FD8" i="1"/>
  <c r="BK8" i="1"/>
  <c r="FD10" i="1"/>
  <c r="BK10" i="1"/>
  <c r="FD167" i="1"/>
  <c r="BK167" i="1"/>
  <c r="FD87" i="1"/>
  <c r="BK87" i="1"/>
  <c r="FD68" i="1"/>
  <c r="BK68" i="1"/>
  <c r="FD166" i="1"/>
  <c r="BK166" i="1"/>
  <c r="FD187" i="1"/>
  <c r="BK187" i="1"/>
  <c r="FD144" i="1"/>
  <c r="BK144" i="1"/>
  <c r="BF46" i="1"/>
  <c r="BF55" i="1"/>
  <c r="BF9" i="1"/>
  <c r="BF4" i="1"/>
  <c r="BF84" i="1"/>
  <c r="BF147" i="1"/>
  <c r="BF24" i="1"/>
  <c r="BF26" i="1"/>
  <c r="BF171" i="1"/>
  <c r="BF82" i="1"/>
  <c r="BF85" i="1"/>
  <c r="BF117" i="1"/>
  <c r="BF63" i="1"/>
  <c r="BF141" i="1"/>
  <c r="BF112" i="1"/>
  <c r="BF169" i="1"/>
  <c r="BF36" i="1"/>
  <c r="BF178" i="1"/>
  <c r="BF181" i="1"/>
  <c r="BF59" i="1"/>
  <c r="BF116" i="1"/>
  <c r="BF64" i="1"/>
  <c r="BF115" i="1"/>
  <c r="BF130" i="1"/>
  <c r="BF139" i="1"/>
  <c r="FD93" i="1"/>
  <c r="BK93" i="1"/>
  <c r="FD28" i="1"/>
  <c r="BK28" i="1"/>
  <c r="FD168" i="1"/>
  <c r="BK168" i="1"/>
  <c r="FD46" i="1"/>
  <c r="BK46" i="1"/>
  <c r="FD63" i="1"/>
  <c r="BK63" i="1"/>
  <c r="FD156" i="1"/>
  <c r="BK156" i="1"/>
  <c r="FD191" i="1"/>
  <c r="BK191" i="1"/>
  <c r="FD173" i="1"/>
  <c r="BK173" i="1"/>
  <c r="FD128" i="1"/>
  <c r="BK128" i="1"/>
  <c r="FD158" i="1"/>
  <c r="BK158" i="1"/>
  <c r="FD55" i="1"/>
  <c r="BK55" i="1"/>
  <c r="FD189" i="1"/>
  <c r="BK189" i="1"/>
  <c r="FD177" i="1"/>
  <c r="BK177" i="1"/>
  <c r="FD141" i="1"/>
  <c r="BK141" i="1"/>
  <c r="FD179" i="1"/>
  <c r="BK179" i="1"/>
  <c r="FD107" i="1"/>
  <c r="BK107" i="1"/>
  <c r="FD9" i="1"/>
  <c r="BK9" i="1"/>
  <c r="FD14" i="1"/>
  <c r="BK14" i="1"/>
  <c r="FD77" i="1"/>
  <c r="BK77" i="1"/>
  <c r="FD96" i="1"/>
  <c r="BK96" i="1"/>
  <c r="FD155" i="1"/>
  <c r="BK155" i="1"/>
  <c r="FD112" i="1"/>
  <c r="BK112" i="1"/>
  <c r="FD185" i="1"/>
  <c r="BK185" i="1"/>
  <c r="FD4" i="1"/>
  <c r="BK4" i="1"/>
  <c r="FD95" i="1"/>
  <c r="FD26" i="1"/>
  <c r="FD59" i="1"/>
  <c r="FD98" i="1"/>
  <c r="FD108" i="1"/>
  <c r="FD116" i="1"/>
  <c r="FD171" i="1"/>
  <c r="FD122" i="1"/>
  <c r="FD174" i="1"/>
  <c r="FD64" i="1"/>
  <c r="FD82" i="1"/>
  <c r="FD145" i="1"/>
  <c r="FD157" i="1"/>
  <c r="FD115" i="1"/>
  <c r="FD6" i="1"/>
  <c r="FD22" i="1"/>
  <c r="FD85" i="1"/>
  <c r="FD130" i="1"/>
  <c r="FD25" i="1"/>
  <c r="FD100" i="1"/>
  <c r="FD139" i="1"/>
  <c r="FD117" i="1"/>
  <c r="FD66" i="1"/>
  <c r="FD164" i="1"/>
  <c r="FD80" i="1"/>
  <c r="FD18" i="1"/>
  <c r="FD32" i="1"/>
  <c r="FD37" i="1"/>
  <c r="FD120" i="1"/>
  <c r="FD127" i="1"/>
  <c r="FD114" i="1"/>
  <c r="FD111" i="1"/>
  <c r="FD73" i="1"/>
  <c r="FD132" i="1"/>
  <c r="FD54" i="1"/>
  <c r="FD90" i="1"/>
  <c r="FD118" i="1"/>
  <c r="FD136" i="1"/>
  <c r="FD58" i="1"/>
  <c r="FD16" i="1"/>
  <c r="FD12" i="1"/>
  <c r="FD67" i="1"/>
  <c r="FD15" i="1"/>
  <c r="FD129" i="1"/>
  <c r="FD20" i="1"/>
  <c r="FD72" i="1"/>
  <c r="FD143" i="1"/>
  <c r="FD13" i="1"/>
  <c r="FD146" i="1"/>
  <c r="FD50" i="1"/>
  <c r="FD79" i="1"/>
  <c r="FD61" i="1"/>
  <c r="FD53" i="1"/>
  <c r="FD126" i="1"/>
  <c r="FD165" i="1"/>
  <c r="FD172" i="1"/>
  <c r="FD124" i="1"/>
  <c r="FD97" i="1"/>
  <c r="FD162" i="1"/>
  <c r="FD81" i="1"/>
  <c r="FD57" i="1"/>
  <c r="FD133" i="1"/>
  <c r="FD91" i="1"/>
  <c r="FD33" i="1"/>
  <c r="FD60" i="1"/>
  <c r="FD76" i="1"/>
  <c r="FD29" i="1"/>
  <c r="FD49" i="1"/>
  <c r="FD182" i="1"/>
  <c r="FD17" i="1"/>
  <c r="FD148" i="1"/>
  <c r="FD138" i="1"/>
  <c r="FM188" i="1" l="1"/>
  <c r="FL188" i="1"/>
  <c r="FK188" i="1"/>
  <c r="FM187" i="1"/>
  <c r="FL187" i="1"/>
  <c r="FK187" i="1"/>
  <c r="FM185" i="1"/>
  <c r="FL185" i="1"/>
  <c r="FK185" i="1"/>
  <c r="FM178" i="1"/>
  <c r="FL178" i="1"/>
  <c r="FK178" i="1"/>
  <c r="FM176" i="1"/>
  <c r="FL176" i="1"/>
  <c r="FK176" i="1"/>
  <c r="FM168" i="1"/>
  <c r="FL168" i="1"/>
  <c r="FK168" i="1"/>
  <c r="FI188" i="1"/>
  <c r="FI187" i="1"/>
  <c r="FI185" i="1"/>
  <c r="FI178" i="1"/>
  <c r="FI176" i="1"/>
  <c r="FI168" i="1"/>
  <c r="DJ195" i="1" l="1"/>
  <c r="DF145" i="1" l="1"/>
  <c r="AJ188" i="1"/>
  <c r="AJ187" i="1"/>
  <c r="AJ185" i="1"/>
  <c r="AJ178" i="1"/>
  <c r="AJ176" i="1"/>
  <c r="AJ168" i="1"/>
  <c r="DM193" i="1" l="1"/>
  <c r="EA193" i="1" s="1"/>
  <c r="DM164" i="1"/>
  <c r="EA164" i="1" s="1"/>
  <c r="DM119" i="1"/>
  <c r="EA119" i="1" s="1"/>
  <c r="DM143" i="1"/>
  <c r="EA143" i="1" s="1"/>
  <c r="DM186" i="1"/>
  <c r="EA186" i="1" s="1"/>
  <c r="DM185" i="1"/>
  <c r="EA185" i="1" s="1"/>
  <c r="DM148" i="1"/>
  <c r="EA148" i="1" s="1"/>
  <c r="DM117" i="1"/>
  <c r="EA117" i="1" s="1"/>
  <c r="DM139" i="1"/>
  <c r="EA139" i="1" s="1"/>
  <c r="DM194" i="1"/>
  <c r="EA194" i="1" s="1"/>
  <c r="DM129" i="1"/>
  <c r="EA129" i="1" s="1"/>
  <c r="DM100" i="1"/>
  <c r="EA100" i="1" s="1"/>
  <c r="DM121" i="1"/>
  <c r="EA121" i="1" s="1"/>
  <c r="DM96" i="1"/>
  <c r="EA96" i="1" s="1"/>
  <c r="DM167" i="1"/>
  <c r="EA167" i="1" s="1"/>
  <c r="DM77" i="1"/>
  <c r="EA77" i="1" s="1"/>
  <c r="DM130" i="1"/>
  <c r="EA130" i="1" s="1"/>
  <c r="DM76" i="1"/>
  <c r="EA76" i="1" s="1"/>
  <c r="DM85" i="1"/>
  <c r="EA85" i="1" s="1"/>
  <c r="DM103" i="1"/>
  <c r="EA103" i="1" s="1"/>
  <c r="DM125" i="1"/>
  <c r="EA125" i="1" s="1"/>
  <c r="DM60" i="1"/>
  <c r="EA60" i="1" s="1"/>
  <c r="DM180" i="1"/>
  <c r="EA180" i="1" s="1"/>
  <c r="DM74" i="1"/>
  <c r="EA74" i="1" s="1"/>
  <c r="DM113" i="1"/>
  <c r="EA113" i="1" s="1"/>
  <c r="DM179" i="1"/>
  <c r="EA179" i="1" s="1"/>
  <c r="DM71" i="1"/>
  <c r="EA71" i="1" s="1"/>
  <c r="DM136" i="1"/>
  <c r="EA136" i="1" s="1"/>
  <c r="DM115" i="1"/>
  <c r="EA115" i="1" s="1"/>
  <c r="DM94" i="1"/>
  <c r="EA94" i="1" s="1"/>
  <c r="DM83" i="1"/>
  <c r="EA83" i="1" s="1"/>
  <c r="DM141" i="1"/>
  <c r="EA141" i="1" s="1"/>
  <c r="DM133" i="1"/>
  <c r="EA133" i="1" s="1"/>
  <c r="DM118" i="1"/>
  <c r="EA118" i="1" s="1"/>
  <c r="DM157" i="1"/>
  <c r="EA157" i="1" s="1"/>
  <c r="DM101" i="1"/>
  <c r="EA101" i="1" s="1"/>
  <c r="DM178" i="1"/>
  <c r="EA178" i="1" s="1"/>
  <c r="DM150" i="1"/>
  <c r="EA150" i="1" s="1"/>
  <c r="DM132" i="1"/>
  <c r="EA132" i="1" s="1"/>
  <c r="DM62" i="1"/>
  <c r="EA62" i="1" s="1"/>
  <c r="DM158" i="1"/>
  <c r="EA158" i="1" s="1"/>
  <c r="DM159" i="1"/>
  <c r="EA159" i="1" s="1"/>
  <c r="DM104" i="1"/>
  <c r="EA104" i="1" s="1"/>
  <c r="DM154" i="1"/>
  <c r="EA154" i="1" s="1"/>
  <c r="DM173" i="1"/>
  <c r="EA173" i="1" s="1"/>
  <c r="DM114" i="1"/>
  <c r="EA114" i="1" s="1"/>
  <c r="DM149" i="1"/>
  <c r="EA149" i="1" s="1"/>
  <c r="DM43" i="1"/>
  <c r="EA43" i="1" s="1"/>
  <c r="DM84" i="1"/>
  <c r="EA84" i="1" s="1"/>
  <c r="DM127" i="1"/>
  <c r="EA127" i="1" s="1"/>
  <c r="DM116" i="1"/>
  <c r="EA116" i="1" s="1"/>
  <c r="DM38" i="1"/>
  <c r="EA38" i="1" s="1"/>
  <c r="DM69" i="1"/>
  <c r="EA69" i="1" s="1"/>
  <c r="DM36" i="1"/>
  <c r="EA36" i="1" s="1"/>
  <c r="DM156" i="1"/>
  <c r="EA156" i="1" s="1"/>
  <c r="DM126" i="1"/>
  <c r="EA126" i="1" s="1"/>
  <c r="DM45" i="1"/>
  <c r="EA45" i="1" s="1"/>
  <c r="DM120" i="1"/>
  <c r="EA120" i="1" s="1"/>
  <c r="DM135" i="1"/>
  <c r="EA135" i="1" s="1"/>
  <c r="DM160" i="1"/>
  <c r="EA160" i="1" s="1"/>
  <c r="DM48" i="1"/>
  <c r="EA48" i="1" s="1"/>
  <c r="DM63" i="1"/>
  <c r="EA63" i="1" s="1"/>
  <c r="DM188" i="1"/>
  <c r="EA188" i="1" s="1"/>
  <c r="DM187" i="1"/>
  <c r="EA187" i="1" s="1"/>
  <c r="DM166" i="1"/>
  <c r="EA166" i="1" s="1"/>
  <c r="DM184" i="1"/>
  <c r="EA184" i="1" s="1"/>
  <c r="DM183" i="1"/>
  <c r="EA183" i="1" s="1"/>
  <c r="DM192" i="1"/>
  <c r="EA192" i="1" s="1"/>
  <c r="DM112" i="1"/>
  <c r="EA112" i="1" s="1"/>
  <c r="DM140" i="1"/>
  <c r="EA140" i="1" s="1"/>
  <c r="DM155" i="1"/>
  <c r="EA155" i="1" s="1"/>
  <c r="DM182" i="1"/>
  <c r="EA182" i="1" s="1"/>
  <c r="DM87" i="1"/>
  <c r="EA87" i="1" s="1"/>
  <c r="DM49" i="1"/>
  <c r="EA49" i="1" s="1"/>
  <c r="DM51" i="1"/>
  <c r="EA51" i="1" s="1"/>
  <c r="DM181" i="1"/>
  <c r="EA181" i="1" s="1"/>
  <c r="DM70" i="1"/>
  <c r="EA70" i="1" s="1"/>
  <c r="DM35" i="1"/>
  <c r="EA35" i="1" s="1"/>
  <c r="DM102" i="1"/>
  <c r="EA102" i="1" s="1"/>
  <c r="DM107" i="1"/>
  <c r="EA107" i="1" s="1"/>
  <c r="DM58" i="1"/>
  <c r="EA58" i="1" s="1"/>
  <c r="DM147" i="1"/>
  <c r="EA147" i="1" s="1"/>
  <c r="DM190" i="1"/>
  <c r="EA190" i="1" s="1"/>
  <c r="DM177" i="1"/>
  <c r="EA177" i="1" s="1"/>
  <c r="DM57" i="1"/>
  <c r="EA57" i="1" s="1"/>
  <c r="DM90" i="1"/>
  <c r="EA90" i="1" s="1"/>
  <c r="DM145" i="1"/>
  <c r="EA145" i="1" s="1"/>
  <c r="DM142" i="1"/>
  <c r="EA142" i="1" s="1"/>
  <c r="DM75" i="1"/>
  <c r="EA75" i="1" s="1"/>
  <c r="DM189" i="1"/>
  <c r="EA189" i="1" s="1"/>
  <c r="DM81" i="1"/>
  <c r="EA81" i="1" s="1"/>
  <c r="DM151" i="1"/>
  <c r="EA151" i="1" s="1"/>
  <c r="DM54" i="1"/>
  <c r="EA54" i="1" s="1"/>
  <c r="DM82" i="1"/>
  <c r="EA82" i="1" s="1"/>
  <c r="DM44" i="1"/>
  <c r="EA44" i="1" s="1"/>
  <c r="DM176" i="1"/>
  <c r="EA176" i="1" s="1"/>
  <c r="DM55" i="1"/>
  <c r="EA55" i="1" s="1"/>
  <c r="DM175" i="1"/>
  <c r="EA175" i="1" s="1"/>
  <c r="DM97" i="1"/>
  <c r="EA97" i="1" s="1"/>
  <c r="DM73" i="1"/>
  <c r="EA73" i="1" s="1"/>
  <c r="DM174" i="1"/>
  <c r="EA174" i="1" s="1"/>
  <c r="DM128" i="1"/>
  <c r="EA128" i="1" s="1"/>
  <c r="DM124" i="1"/>
  <c r="EA124" i="1" s="1"/>
  <c r="DM131" i="1"/>
  <c r="EA131" i="1" s="1"/>
  <c r="DM111" i="1"/>
  <c r="EA111" i="1" s="1"/>
  <c r="DM122" i="1"/>
  <c r="EA122" i="1" s="1"/>
  <c r="DM123" i="1"/>
  <c r="EA123" i="1" s="1"/>
  <c r="DM41" i="1"/>
  <c r="EA41" i="1" s="1"/>
  <c r="DM172" i="1"/>
  <c r="EA172" i="1" s="1"/>
  <c r="DM152" i="1"/>
  <c r="EA152" i="1" s="1"/>
  <c r="DM171" i="1"/>
  <c r="EA171" i="1" s="1"/>
  <c r="DM191" i="1"/>
  <c r="EA191" i="1" s="1"/>
  <c r="DM165" i="1"/>
  <c r="EA165" i="1" s="1"/>
  <c r="DM99" i="1"/>
  <c r="EA99" i="1" s="1"/>
  <c r="DM108" i="1"/>
  <c r="EA108" i="1" s="1"/>
  <c r="DM144" i="1"/>
  <c r="EA144" i="1" s="1"/>
  <c r="DM13" i="1"/>
  <c r="EA13" i="1" s="1"/>
  <c r="DM2" i="1"/>
  <c r="EA2" i="1" s="1"/>
  <c r="DM4" i="1"/>
  <c r="EA4" i="1" s="1"/>
  <c r="DM138" i="1"/>
  <c r="EA138" i="1" s="1"/>
  <c r="DM66" i="1"/>
  <c r="EA66" i="1" s="1"/>
  <c r="DM163" i="1"/>
  <c r="EA163" i="1" s="1"/>
  <c r="DM92" i="1"/>
  <c r="EA92" i="1" s="1"/>
  <c r="DM72" i="1"/>
  <c r="EA72" i="1" s="1"/>
  <c r="DM17" i="1"/>
  <c r="EA17" i="1" s="1"/>
  <c r="DM68" i="1"/>
  <c r="EA68" i="1" s="1"/>
  <c r="DM20" i="1"/>
  <c r="EA20" i="1" s="1"/>
  <c r="DM153" i="1"/>
  <c r="EA153" i="1" s="1"/>
  <c r="DM88" i="1"/>
  <c r="EA88" i="1" s="1"/>
  <c r="DM24" i="1"/>
  <c r="EA24" i="1" s="1"/>
  <c r="DM15" i="1"/>
  <c r="EA15" i="1" s="1"/>
  <c r="DM25" i="1"/>
  <c r="EA25" i="1" s="1"/>
  <c r="DM7" i="1"/>
  <c r="EA7" i="1" s="1"/>
  <c r="DM29" i="1"/>
  <c r="EA29" i="1" s="1"/>
  <c r="DM10" i="1"/>
  <c r="EA10" i="1" s="1"/>
  <c r="DM67" i="1"/>
  <c r="EA67" i="1" s="1"/>
  <c r="DM89" i="1"/>
  <c r="EA89" i="1" s="1"/>
  <c r="DM42" i="1"/>
  <c r="EA42" i="1" s="1"/>
  <c r="DM14" i="1"/>
  <c r="EA14" i="1" s="1"/>
  <c r="DM8" i="1"/>
  <c r="EA8" i="1" s="1"/>
  <c r="DM12" i="1"/>
  <c r="EA12" i="1" s="1"/>
  <c r="DM9" i="1"/>
  <c r="EA9" i="1" s="1"/>
  <c r="DM16" i="1"/>
  <c r="EA16" i="1" s="1"/>
  <c r="DM22" i="1"/>
  <c r="EA22" i="1" s="1"/>
  <c r="DM40" i="1"/>
  <c r="EA40" i="1" s="1"/>
  <c r="DM137" i="1"/>
  <c r="EA137" i="1" s="1"/>
  <c r="DM33" i="1"/>
  <c r="EA33" i="1" s="1"/>
  <c r="DM6" i="1"/>
  <c r="EA6" i="1" s="1"/>
  <c r="DM34" i="1"/>
  <c r="EA34" i="1" s="1"/>
  <c r="DM27" i="1"/>
  <c r="EA27" i="1" s="1"/>
  <c r="DM91" i="1"/>
  <c r="EA91" i="1" s="1"/>
  <c r="DM11" i="1"/>
  <c r="EA11" i="1" s="1"/>
  <c r="DM78" i="1"/>
  <c r="EA78" i="1" s="1"/>
  <c r="DM39" i="1"/>
  <c r="EA39" i="1" s="1"/>
  <c r="DM19" i="1"/>
  <c r="EA19" i="1" s="1"/>
  <c r="DM162" i="1"/>
  <c r="EA162" i="1" s="1"/>
  <c r="DM64" i="1"/>
  <c r="EA64" i="1" s="1"/>
  <c r="DM3" i="1"/>
  <c r="EA3" i="1" s="1"/>
  <c r="DM109" i="1"/>
  <c r="EA109" i="1" s="1"/>
  <c r="DM5" i="1"/>
  <c r="EA5" i="1" s="1"/>
  <c r="DM32" i="1"/>
  <c r="EA32" i="1" s="1"/>
  <c r="DM110" i="1"/>
  <c r="EA110" i="1" s="1"/>
  <c r="DM79" i="1"/>
  <c r="EA79" i="1" s="1"/>
  <c r="DM21" i="1"/>
  <c r="EA21" i="1" s="1"/>
  <c r="DM18" i="1"/>
  <c r="EA18" i="1" s="1"/>
  <c r="DM26" i="1"/>
  <c r="EA26" i="1" s="1"/>
  <c r="DM65" i="1"/>
  <c r="EA65" i="1" s="1"/>
  <c r="DM105" i="1"/>
  <c r="EA105" i="1" s="1"/>
  <c r="DM23" i="1"/>
  <c r="EA23" i="1" s="1"/>
  <c r="DM28" i="1"/>
  <c r="EA28" i="1" s="1"/>
  <c r="DM50" i="1"/>
  <c r="EA50" i="1" s="1"/>
  <c r="DM53" i="1"/>
  <c r="EA53" i="1" s="1"/>
  <c r="DM56" i="1"/>
  <c r="EA56" i="1" s="1"/>
  <c r="DM37" i="1"/>
  <c r="EA37" i="1" s="1"/>
  <c r="DM98" i="1"/>
  <c r="EA98" i="1" s="1"/>
  <c r="DM61" i="1"/>
  <c r="EA61" i="1" s="1"/>
  <c r="DM59" i="1"/>
  <c r="EA59" i="1" s="1"/>
  <c r="DM47" i="1"/>
  <c r="EA47" i="1" s="1"/>
  <c r="DM31" i="1"/>
  <c r="EA31" i="1" s="1"/>
  <c r="DM106" i="1"/>
  <c r="EA106" i="1" s="1"/>
  <c r="DM170" i="1"/>
  <c r="EA170" i="1" s="1"/>
  <c r="DM46" i="1"/>
  <c r="EA46" i="1" s="1"/>
  <c r="DM52" i="1"/>
  <c r="EA52" i="1" s="1"/>
  <c r="DM169" i="1"/>
  <c r="EA169" i="1" s="1"/>
  <c r="DM168" i="1"/>
  <c r="EA168" i="1" s="1"/>
  <c r="DM80" i="1"/>
  <c r="EA80" i="1" s="1"/>
  <c r="DM30" i="1"/>
  <c r="EA30" i="1" s="1"/>
  <c r="DM95" i="1"/>
  <c r="EA95" i="1" s="1"/>
  <c r="DM86" i="1"/>
  <c r="EA86" i="1" s="1"/>
  <c r="DM161" i="1"/>
  <c r="EA161" i="1" s="1"/>
  <c r="EB195" i="1" s="1"/>
  <c r="DM134" i="1"/>
  <c r="EA134" i="1" s="1"/>
  <c r="DM93" i="1"/>
  <c r="EA93" i="1" s="1"/>
  <c r="DM146" i="1"/>
  <c r="EA146" i="1" s="1"/>
  <c r="DG193" i="1"/>
  <c r="DI193" i="1" s="1"/>
  <c r="DG164" i="1"/>
  <c r="DI164" i="1" s="1"/>
  <c r="DG119" i="1"/>
  <c r="DI119" i="1" s="1"/>
  <c r="DG143" i="1"/>
  <c r="DI143" i="1" s="1"/>
  <c r="DG186" i="1"/>
  <c r="DI186" i="1" s="1"/>
  <c r="DG185" i="1"/>
  <c r="DI185" i="1" s="1"/>
  <c r="DG148" i="1"/>
  <c r="DI148" i="1" s="1"/>
  <c r="DG117" i="1"/>
  <c r="DI117" i="1" s="1"/>
  <c r="DG139" i="1"/>
  <c r="DI139" i="1" s="1"/>
  <c r="DG194" i="1"/>
  <c r="DI194" i="1" s="1"/>
  <c r="DG129" i="1"/>
  <c r="DI129" i="1" s="1"/>
  <c r="DG100" i="1"/>
  <c r="DI100" i="1" s="1"/>
  <c r="DG121" i="1"/>
  <c r="DI121" i="1" s="1"/>
  <c r="DG96" i="1"/>
  <c r="DI96" i="1" s="1"/>
  <c r="DG167" i="1"/>
  <c r="DI167" i="1" s="1"/>
  <c r="DG77" i="1"/>
  <c r="DI77" i="1" s="1"/>
  <c r="DG130" i="1"/>
  <c r="DI130" i="1" s="1"/>
  <c r="DG76" i="1"/>
  <c r="DI76" i="1" s="1"/>
  <c r="DG85" i="1"/>
  <c r="DI85" i="1" s="1"/>
  <c r="DG103" i="1"/>
  <c r="DI103" i="1" s="1"/>
  <c r="DG125" i="1"/>
  <c r="DI125" i="1" s="1"/>
  <c r="DG60" i="1"/>
  <c r="DI60" i="1" s="1"/>
  <c r="DG180" i="1"/>
  <c r="DI180" i="1" s="1"/>
  <c r="DG74" i="1"/>
  <c r="DI74" i="1" s="1"/>
  <c r="DG113" i="1"/>
  <c r="DI113" i="1" s="1"/>
  <c r="DG179" i="1"/>
  <c r="DI179" i="1" s="1"/>
  <c r="DG71" i="1"/>
  <c r="DI71" i="1" s="1"/>
  <c r="DG136" i="1"/>
  <c r="DI136" i="1" s="1"/>
  <c r="DG115" i="1"/>
  <c r="DI115" i="1" s="1"/>
  <c r="DG94" i="1"/>
  <c r="DI94" i="1" s="1"/>
  <c r="DG83" i="1"/>
  <c r="DI83" i="1" s="1"/>
  <c r="DG141" i="1"/>
  <c r="DI141" i="1" s="1"/>
  <c r="DG133" i="1"/>
  <c r="DI133" i="1" s="1"/>
  <c r="DG118" i="1"/>
  <c r="DI118" i="1" s="1"/>
  <c r="DG157" i="1"/>
  <c r="DI157" i="1" s="1"/>
  <c r="DG101" i="1"/>
  <c r="DI101" i="1" s="1"/>
  <c r="DG178" i="1"/>
  <c r="DI178" i="1" s="1"/>
  <c r="DG150" i="1"/>
  <c r="DI150" i="1" s="1"/>
  <c r="DG132" i="1"/>
  <c r="DI132" i="1" s="1"/>
  <c r="DG62" i="1"/>
  <c r="DI62" i="1" s="1"/>
  <c r="DG158" i="1"/>
  <c r="DI158" i="1" s="1"/>
  <c r="DG159" i="1"/>
  <c r="DI159" i="1" s="1"/>
  <c r="DG104" i="1"/>
  <c r="DI104" i="1" s="1"/>
  <c r="DG154" i="1"/>
  <c r="DI154" i="1" s="1"/>
  <c r="DG173" i="1"/>
  <c r="DI173" i="1" s="1"/>
  <c r="DG114" i="1"/>
  <c r="DI114" i="1" s="1"/>
  <c r="DG149" i="1"/>
  <c r="DI149" i="1" s="1"/>
  <c r="DG43" i="1"/>
  <c r="DI43" i="1" s="1"/>
  <c r="DG84" i="1"/>
  <c r="DI84" i="1" s="1"/>
  <c r="DG127" i="1"/>
  <c r="DI127" i="1" s="1"/>
  <c r="DG116" i="1"/>
  <c r="DI116" i="1" s="1"/>
  <c r="DG38" i="1"/>
  <c r="DI38" i="1" s="1"/>
  <c r="DG69" i="1"/>
  <c r="DI69" i="1" s="1"/>
  <c r="DG36" i="1"/>
  <c r="DI36" i="1" s="1"/>
  <c r="DG156" i="1"/>
  <c r="DI156" i="1" s="1"/>
  <c r="DG126" i="1"/>
  <c r="DI126" i="1" s="1"/>
  <c r="DG45" i="1"/>
  <c r="DI45" i="1" s="1"/>
  <c r="DG120" i="1"/>
  <c r="DI120" i="1" s="1"/>
  <c r="DG135" i="1"/>
  <c r="DI135" i="1" s="1"/>
  <c r="DG160" i="1"/>
  <c r="DI160" i="1" s="1"/>
  <c r="DG48" i="1"/>
  <c r="DI48" i="1" s="1"/>
  <c r="DG63" i="1"/>
  <c r="DI63" i="1" s="1"/>
  <c r="DG188" i="1"/>
  <c r="DI188" i="1" s="1"/>
  <c r="DG187" i="1"/>
  <c r="DI187" i="1" s="1"/>
  <c r="DG166" i="1"/>
  <c r="DI166" i="1" s="1"/>
  <c r="DG184" i="1"/>
  <c r="DI184" i="1" s="1"/>
  <c r="DG183" i="1"/>
  <c r="DI183" i="1" s="1"/>
  <c r="DG192" i="1"/>
  <c r="DI192" i="1" s="1"/>
  <c r="DG112" i="1"/>
  <c r="DI112" i="1" s="1"/>
  <c r="DG140" i="1"/>
  <c r="DI140" i="1" s="1"/>
  <c r="DG155" i="1"/>
  <c r="DI155" i="1" s="1"/>
  <c r="DG182" i="1"/>
  <c r="DI182" i="1" s="1"/>
  <c r="DG87" i="1"/>
  <c r="DI87" i="1" s="1"/>
  <c r="DG49" i="1"/>
  <c r="DI49" i="1" s="1"/>
  <c r="DG51" i="1"/>
  <c r="DI51" i="1" s="1"/>
  <c r="DG181" i="1"/>
  <c r="DI181" i="1" s="1"/>
  <c r="DG70" i="1"/>
  <c r="DI70" i="1" s="1"/>
  <c r="DG35" i="1"/>
  <c r="DI35" i="1" s="1"/>
  <c r="DG102" i="1"/>
  <c r="DI102" i="1" s="1"/>
  <c r="DG107" i="1"/>
  <c r="DI107" i="1" s="1"/>
  <c r="DG58" i="1"/>
  <c r="DI58" i="1" s="1"/>
  <c r="DG147" i="1"/>
  <c r="DI147" i="1" s="1"/>
  <c r="DG190" i="1"/>
  <c r="DI190" i="1" s="1"/>
  <c r="DG177" i="1"/>
  <c r="DI177" i="1" s="1"/>
  <c r="DG57" i="1"/>
  <c r="DI57" i="1" s="1"/>
  <c r="DG90" i="1"/>
  <c r="DI90" i="1" s="1"/>
  <c r="DG145" i="1"/>
  <c r="DI145" i="1" s="1"/>
  <c r="DG142" i="1"/>
  <c r="DI142" i="1" s="1"/>
  <c r="DG75" i="1"/>
  <c r="DI75" i="1" s="1"/>
  <c r="DG189" i="1"/>
  <c r="DI189" i="1" s="1"/>
  <c r="DG81" i="1"/>
  <c r="DI81" i="1" s="1"/>
  <c r="DG151" i="1"/>
  <c r="DI151" i="1" s="1"/>
  <c r="DG54" i="1"/>
  <c r="DI54" i="1" s="1"/>
  <c r="DG82" i="1"/>
  <c r="DI82" i="1" s="1"/>
  <c r="DG44" i="1"/>
  <c r="DI44" i="1" s="1"/>
  <c r="DG176" i="1"/>
  <c r="DI176" i="1" s="1"/>
  <c r="DG55" i="1"/>
  <c r="DI55" i="1" s="1"/>
  <c r="DG175" i="1"/>
  <c r="DI175" i="1" s="1"/>
  <c r="DG97" i="1"/>
  <c r="DI97" i="1" s="1"/>
  <c r="DG73" i="1"/>
  <c r="DI73" i="1" s="1"/>
  <c r="DG174" i="1"/>
  <c r="DI174" i="1" s="1"/>
  <c r="DG128" i="1"/>
  <c r="DI128" i="1" s="1"/>
  <c r="DG124" i="1"/>
  <c r="DI124" i="1" s="1"/>
  <c r="DG131" i="1"/>
  <c r="DI131" i="1" s="1"/>
  <c r="DG111" i="1"/>
  <c r="DI111" i="1" s="1"/>
  <c r="DG122" i="1"/>
  <c r="DI122" i="1" s="1"/>
  <c r="DG123" i="1"/>
  <c r="DI123" i="1" s="1"/>
  <c r="DG41" i="1"/>
  <c r="DI41" i="1" s="1"/>
  <c r="DG172" i="1"/>
  <c r="DI172" i="1" s="1"/>
  <c r="DG152" i="1"/>
  <c r="DI152" i="1" s="1"/>
  <c r="DG171" i="1"/>
  <c r="DI171" i="1" s="1"/>
  <c r="DG191" i="1"/>
  <c r="DI191" i="1" s="1"/>
  <c r="DG165" i="1"/>
  <c r="DI165" i="1" s="1"/>
  <c r="DG99" i="1"/>
  <c r="DI99" i="1" s="1"/>
  <c r="DG108" i="1"/>
  <c r="DI108" i="1" s="1"/>
  <c r="DG144" i="1"/>
  <c r="DI144" i="1" s="1"/>
  <c r="DG13" i="1"/>
  <c r="DI13" i="1" s="1"/>
  <c r="DG2" i="1"/>
  <c r="DI2" i="1" s="1"/>
  <c r="DG4" i="1"/>
  <c r="DI4" i="1" s="1"/>
  <c r="DG138" i="1"/>
  <c r="DI138" i="1" s="1"/>
  <c r="DG66" i="1"/>
  <c r="DI66" i="1" s="1"/>
  <c r="DG163" i="1"/>
  <c r="DI163" i="1" s="1"/>
  <c r="DG92" i="1"/>
  <c r="DI92" i="1" s="1"/>
  <c r="DG72" i="1"/>
  <c r="DI72" i="1" s="1"/>
  <c r="DG17" i="1"/>
  <c r="DI17" i="1" s="1"/>
  <c r="DG68" i="1"/>
  <c r="DI68" i="1" s="1"/>
  <c r="DG20" i="1"/>
  <c r="DI20" i="1" s="1"/>
  <c r="DG153" i="1"/>
  <c r="DI153" i="1" s="1"/>
  <c r="DG88" i="1"/>
  <c r="DI88" i="1" s="1"/>
  <c r="DG24" i="1"/>
  <c r="DI24" i="1" s="1"/>
  <c r="DG15" i="1"/>
  <c r="DI15" i="1" s="1"/>
  <c r="DG25" i="1"/>
  <c r="DI25" i="1" s="1"/>
  <c r="DG7" i="1"/>
  <c r="DI7" i="1" s="1"/>
  <c r="DG29" i="1"/>
  <c r="DI29" i="1" s="1"/>
  <c r="DG10" i="1"/>
  <c r="DI10" i="1" s="1"/>
  <c r="DG67" i="1"/>
  <c r="DI67" i="1" s="1"/>
  <c r="DG89" i="1"/>
  <c r="DI89" i="1" s="1"/>
  <c r="DG42" i="1"/>
  <c r="DI42" i="1" s="1"/>
  <c r="DG14" i="1"/>
  <c r="DI14" i="1" s="1"/>
  <c r="DG8" i="1"/>
  <c r="DI8" i="1" s="1"/>
  <c r="DG12" i="1"/>
  <c r="DI12" i="1" s="1"/>
  <c r="DG9" i="1"/>
  <c r="DI9" i="1" s="1"/>
  <c r="DG16" i="1"/>
  <c r="DI16" i="1" s="1"/>
  <c r="DG22" i="1"/>
  <c r="DI22" i="1" s="1"/>
  <c r="DG40" i="1"/>
  <c r="DI40" i="1" s="1"/>
  <c r="DG137" i="1"/>
  <c r="DI137" i="1" s="1"/>
  <c r="DG33" i="1"/>
  <c r="DI33" i="1" s="1"/>
  <c r="DG6" i="1"/>
  <c r="DI6" i="1" s="1"/>
  <c r="DG34" i="1"/>
  <c r="DI34" i="1" s="1"/>
  <c r="DG27" i="1"/>
  <c r="DI27" i="1" s="1"/>
  <c r="DG91" i="1"/>
  <c r="DI91" i="1" s="1"/>
  <c r="DG11" i="1"/>
  <c r="DI11" i="1" s="1"/>
  <c r="DG78" i="1"/>
  <c r="DI78" i="1" s="1"/>
  <c r="DG39" i="1"/>
  <c r="DI39" i="1" s="1"/>
  <c r="DG19" i="1"/>
  <c r="DI19" i="1" s="1"/>
  <c r="DG162" i="1"/>
  <c r="DI162" i="1" s="1"/>
  <c r="DG64" i="1"/>
  <c r="DI64" i="1" s="1"/>
  <c r="DG3" i="1"/>
  <c r="DI3" i="1" s="1"/>
  <c r="DG109" i="1"/>
  <c r="DI109" i="1" s="1"/>
  <c r="DG5" i="1"/>
  <c r="DI5" i="1" s="1"/>
  <c r="DG32" i="1"/>
  <c r="DI32" i="1" s="1"/>
  <c r="DG110" i="1"/>
  <c r="DI110" i="1" s="1"/>
  <c r="DG79" i="1"/>
  <c r="DI79" i="1" s="1"/>
  <c r="DG21" i="1"/>
  <c r="DI21" i="1" s="1"/>
  <c r="DG18" i="1"/>
  <c r="DI18" i="1" s="1"/>
  <c r="DG26" i="1"/>
  <c r="DI26" i="1" s="1"/>
  <c r="DG65" i="1"/>
  <c r="DI65" i="1" s="1"/>
  <c r="DG105" i="1"/>
  <c r="DI105" i="1" s="1"/>
  <c r="DG23" i="1"/>
  <c r="DI23" i="1" s="1"/>
  <c r="DG28" i="1"/>
  <c r="DI28" i="1" s="1"/>
  <c r="DG50" i="1"/>
  <c r="DI50" i="1" s="1"/>
  <c r="DG53" i="1"/>
  <c r="DI53" i="1" s="1"/>
  <c r="DG56" i="1"/>
  <c r="DI56" i="1" s="1"/>
  <c r="DG37" i="1"/>
  <c r="DI37" i="1" s="1"/>
  <c r="DG98" i="1"/>
  <c r="DI98" i="1" s="1"/>
  <c r="DG61" i="1"/>
  <c r="DI61" i="1" s="1"/>
  <c r="DG59" i="1"/>
  <c r="DI59" i="1" s="1"/>
  <c r="DG47" i="1"/>
  <c r="DI47" i="1" s="1"/>
  <c r="DG31" i="1"/>
  <c r="DI31" i="1" s="1"/>
  <c r="DG106" i="1"/>
  <c r="DI106" i="1" s="1"/>
  <c r="DG170" i="1"/>
  <c r="DI170" i="1" s="1"/>
  <c r="DG46" i="1"/>
  <c r="DI46" i="1" s="1"/>
  <c r="DG52" i="1"/>
  <c r="DI52" i="1" s="1"/>
  <c r="DG169" i="1"/>
  <c r="DI169" i="1" s="1"/>
  <c r="DG168" i="1"/>
  <c r="DI168" i="1" s="1"/>
  <c r="DG80" i="1"/>
  <c r="DI80" i="1" s="1"/>
  <c r="DG30" i="1"/>
  <c r="DI30" i="1" s="1"/>
  <c r="DG95" i="1"/>
  <c r="DI95" i="1" s="1"/>
  <c r="DG86" i="1"/>
  <c r="DI86" i="1" s="1"/>
  <c r="DG161" i="1"/>
  <c r="DI161" i="1" s="1"/>
  <c r="DG134" i="1"/>
  <c r="DI134" i="1" s="1"/>
  <c r="DG93" i="1"/>
  <c r="DI93" i="1" s="1"/>
  <c r="AI193" i="1"/>
  <c r="AI164" i="1"/>
  <c r="AI119" i="1"/>
  <c r="AI143" i="1"/>
  <c r="AI186" i="1"/>
  <c r="AI185" i="1"/>
  <c r="AI148" i="1"/>
  <c r="AI117" i="1"/>
  <c r="AI139" i="1"/>
  <c r="AI194" i="1"/>
  <c r="AI129" i="1"/>
  <c r="AI100" i="1"/>
  <c r="AI121" i="1"/>
  <c r="AI96" i="1"/>
  <c r="AI167" i="1"/>
  <c r="AI77" i="1"/>
  <c r="AI130" i="1"/>
  <c r="AI76" i="1"/>
  <c r="AI85" i="1"/>
  <c r="AI103" i="1"/>
  <c r="AI125" i="1"/>
  <c r="AI60" i="1"/>
  <c r="AI180" i="1"/>
  <c r="AI74" i="1"/>
  <c r="AI113" i="1"/>
  <c r="AI179" i="1"/>
  <c r="AI71" i="1"/>
  <c r="AI136" i="1"/>
  <c r="AI115" i="1"/>
  <c r="AI94" i="1"/>
  <c r="AI83" i="1"/>
  <c r="AI141" i="1"/>
  <c r="AI133" i="1"/>
  <c r="AI118" i="1"/>
  <c r="AI157" i="1"/>
  <c r="AI101" i="1"/>
  <c r="AI178" i="1"/>
  <c r="AI150" i="1"/>
  <c r="AI132" i="1"/>
  <c r="AI62" i="1"/>
  <c r="AI158" i="1"/>
  <c r="AI159" i="1"/>
  <c r="AI104" i="1"/>
  <c r="AI154" i="1"/>
  <c r="AI173" i="1"/>
  <c r="AI114" i="1"/>
  <c r="AI149" i="1"/>
  <c r="AI43" i="1"/>
  <c r="AI84" i="1"/>
  <c r="AI127" i="1"/>
  <c r="AI116" i="1"/>
  <c r="AI38" i="1"/>
  <c r="AI69" i="1"/>
  <c r="AI36" i="1"/>
  <c r="AI156" i="1"/>
  <c r="AI126" i="1"/>
  <c r="AI45" i="1"/>
  <c r="AI120" i="1"/>
  <c r="AI135" i="1"/>
  <c r="AI160" i="1"/>
  <c r="AI48" i="1"/>
  <c r="AI63" i="1"/>
  <c r="AI188" i="1"/>
  <c r="AI187" i="1"/>
  <c r="AI166" i="1"/>
  <c r="AI184" i="1"/>
  <c r="AI183" i="1"/>
  <c r="AI192" i="1"/>
  <c r="AI112" i="1"/>
  <c r="AI140" i="1"/>
  <c r="AI155" i="1"/>
  <c r="AI182" i="1"/>
  <c r="AI87" i="1"/>
  <c r="AI49" i="1"/>
  <c r="AI51" i="1"/>
  <c r="AI181" i="1"/>
  <c r="AI70" i="1"/>
  <c r="AI35" i="1"/>
  <c r="AI102" i="1"/>
  <c r="AI107" i="1"/>
  <c r="AI58" i="1"/>
  <c r="AI147" i="1"/>
  <c r="AI190" i="1"/>
  <c r="AI177" i="1"/>
  <c r="AI57" i="1"/>
  <c r="AI90" i="1"/>
  <c r="AI145" i="1"/>
  <c r="AI142" i="1"/>
  <c r="AI75" i="1"/>
  <c r="AI189" i="1"/>
  <c r="AI81" i="1"/>
  <c r="AI151" i="1"/>
  <c r="AI54" i="1"/>
  <c r="AI82" i="1"/>
  <c r="AI44" i="1"/>
  <c r="AI176" i="1"/>
  <c r="AI55" i="1"/>
  <c r="AI175" i="1"/>
  <c r="AI97" i="1"/>
  <c r="AI73" i="1"/>
  <c r="AI174" i="1"/>
  <c r="AI128" i="1"/>
  <c r="AI124" i="1"/>
  <c r="AI131" i="1"/>
  <c r="AI111" i="1"/>
  <c r="AI122" i="1"/>
  <c r="AI123" i="1"/>
  <c r="AI41" i="1"/>
  <c r="AI172" i="1"/>
  <c r="AI152" i="1"/>
  <c r="AI171" i="1"/>
  <c r="AI191" i="1"/>
  <c r="AI165" i="1"/>
  <c r="AI99" i="1"/>
  <c r="AI108" i="1"/>
  <c r="AI144" i="1"/>
  <c r="AI13" i="1"/>
  <c r="AI2" i="1"/>
  <c r="AI4" i="1"/>
  <c r="AI138" i="1"/>
  <c r="AI66" i="1"/>
  <c r="AI163" i="1"/>
  <c r="AI92" i="1"/>
  <c r="AI72" i="1"/>
  <c r="AI17" i="1"/>
  <c r="AI68" i="1"/>
  <c r="AI20" i="1"/>
  <c r="AI153" i="1"/>
  <c r="AI88" i="1"/>
  <c r="AI24" i="1"/>
  <c r="AI15" i="1"/>
  <c r="AI25" i="1"/>
  <c r="AI7" i="1"/>
  <c r="AI29" i="1"/>
  <c r="AI10" i="1"/>
  <c r="AI67" i="1"/>
  <c r="AI89" i="1"/>
  <c r="AI42" i="1"/>
  <c r="AI14" i="1"/>
  <c r="AI8" i="1"/>
  <c r="AI12" i="1"/>
  <c r="AI9" i="1"/>
  <c r="AI16" i="1"/>
  <c r="AI22" i="1"/>
  <c r="AI40" i="1"/>
  <c r="AI137" i="1"/>
  <c r="AI33" i="1"/>
  <c r="AI6" i="1"/>
  <c r="AI34" i="1"/>
  <c r="AI27" i="1"/>
  <c r="AI91" i="1"/>
  <c r="AI11" i="1"/>
  <c r="AI78" i="1"/>
  <c r="AI39" i="1"/>
  <c r="AI19" i="1"/>
  <c r="AI162" i="1"/>
  <c r="AI64" i="1"/>
  <c r="AI3" i="1"/>
  <c r="AI109" i="1"/>
  <c r="AI5" i="1"/>
  <c r="AI32" i="1"/>
  <c r="AI110" i="1"/>
  <c r="AI79" i="1"/>
  <c r="AI21" i="1"/>
  <c r="AI18" i="1"/>
  <c r="AI26" i="1"/>
  <c r="AI65" i="1"/>
  <c r="AI105" i="1"/>
  <c r="AI23" i="1"/>
  <c r="AI28" i="1"/>
  <c r="AI50" i="1"/>
  <c r="AI53" i="1"/>
  <c r="AI56" i="1"/>
  <c r="AI37" i="1"/>
  <c r="AI98" i="1"/>
  <c r="AI61" i="1"/>
  <c r="AI59" i="1"/>
  <c r="AI47" i="1"/>
  <c r="AI31" i="1"/>
  <c r="AI106" i="1"/>
  <c r="AI170" i="1"/>
  <c r="AI46" i="1"/>
  <c r="AI52" i="1"/>
  <c r="AI169" i="1"/>
  <c r="AI168" i="1"/>
  <c r="AI80" i="1"/>
  <c r="AI30" i="1"/>
  <c r="AI95" i="1"/>
  <c r="AI86" i="1"/>
  <c r="AI161" i="1"/>
  <c r="AI134" i="1"/>
  <c r="AI93" i="1"/>
  <c r="AI146" i="1"/>
  <c r="AJ172" i="1" l="1"/>
  <c r="AJ179" i="1"/>
  <c r="AJ154" i="1"/>
  <c r="AJ59" i="1"/>
  <c r="AJ23" i="1"/>
  <c r="AJ32" i="1"/>
  <c r="AJ78" i="1"/>
  <c r="AJ40" i="1"/>
  <c r="AJ89" i="1"/>
  <c r="AJ88" i="1"/>
  <c r="AJ66" i="1"/>
  <c r="AJ165" i="1"/>
  <c r="AJ111" i="1"/>
  <c r="AJ55" i="1"/>
  <c r="AJ113" i="1"/>
  <c r="AJ95" i="1"/>
  <c r="AJ53" i="1"/>
  <c r="AJ21" i="1"/>
  <c r="AJ162" i="1"/>
  <c r="AJ6" i="1"/>
  <c r="AJ8" i="1"/>
  <c r="AJ25" i="1"/>
  <c r="AJ72" i="1"/>
  <c r="AJ144" i="1"/>
  <c r="AJ41" i="1"/>
  <c r="AJ73" i="1"/>
  <c r="AJ151" i="1"/>
  <c r="AJ177" i="1"/>
  <c r="AJ181" i="1"/>
  <c r="AJ192" i="1"/>
  <c r="AJ160" i="1"/>
  <c r="AJ38" i="1"/>
  <c r="AJ101" i="1"/>
  <c r="AJ136" i="1"/>
  <c r="AJ103" i="1"/>
  <c r="AJ100" i="1"/>
  <c r="AJ143" i="1"/>
  <c r="AJ56" i="1"/>
  <c r="AJ106" i="1"/>
  <c r="AJ190" i="1"/>
  <c r="AJ134" i="1"/>
  <c r="AJ52" i="1"/>
  <c r="AJ98" i="1"/>
  <c r="AJ65" i="1"/>
  <c r="AJ109" i="1"/>
  <c r="AJ91" i="1"/>
  <c r="AJ16" i="1"/>
  <c r="AJ10" i="1"/>
  <c r="AJ20" i="1"/>
  <c r="AJ4" i="1"/>
  <c r="AJ171" i="1"/>
  <c r="AJ124" i="1"/>
  <c r="AJ44" i="1"/>
  <c r="AJ145" i="1"/>
  <c r="AJ102" i="1"/>
  <c r="AJ155" i="1"/>
  <c r="AJ156" i="1"/>
  <c r="AJ149" i="1"/>
  <c r="AJ132" i="1"/>
  <c r="AJ83" i="1"/>
  <c r="AJ180" i="1"/>
  <c r="AJ167" i="1"/>
  <c r="AJ148" i="1"/>
  <c r="AJ80" i="1"/>
  <c r="AJ47" i="1"/>
  <c r="AJ28" i="1"/>
  <c r="AJ110" i="1"/>
  <c r="AJ39" i="1"/>
  <c r="AJ137" i="1"/>
  <c r="AJ42" i="1"/>
  <c r="AJ24" i="1"/>
  <c r="AJ163" i="1"/>
  <c r="AJ99" i="1"/>
  <c r="AJ122" i="1"/>
  <c r="AJ175" i="1"/>
  <c r="AJ189" i="1"/>
  <c r="AJ147" i="1"/>
  <c r="AJ49" i="1"/>
  <c r="AJ184" i="1"/>
  <c r="AJ120" i="1"/>
  <c r="AJ127" i="1"/>
  <c r="AJ159" i="1"/>
  <c r="AJ118" i="1"/>
  <c r="AJ76" i="1"/>
  <c r="AJ194" i="1"/>
  <c r="AJ164" i="1"/>
  <c r="AJ182" i="1"/>
  <c r="AJ161" i="1"/>
  <c r="AJ46" i="1"/>
  <c r="AJ37" i="1"/>
  <c r="AJ26" i="1"/>
  <c r="AJ3" i="1"/>
  <c r="AJ27" i="1"/>
  <c r="AJ9" i="1"/>
  <c r="AJ29" i="1"/>
  <c r="AJ68" i="1"/>
  <c r="AJ2" i="1"/>
  <c r="AJ152" i="1"/>
  <c r="AJ128" i="1"/>
  <c r="AJ82" i="1"/>
  <c r="AJ90" i="1"/>
  <c r="AJ35" i="1"/>
  <c r="AJ140" i="1"/>
  <c r="AJ63" i="1"/>
  <c r="AJ36" i="1"/>
  <c r="AJ114" i="1"/>
  <c r="AJ150" i="1"/>
  <c r="AJ94" i="1"/>
  <c r="AJ60" i="1"/>
  <c r="AJ96" i="1"/>
  <c r="AJ93" i="1"/>
  <c r="AJ169" i="1"/>
  <c r="AJ61" i="1"/>
  <c r="AJ105" i="1"/>
  <c r="AJ5" i="1"/>
  <c r="AJ11" i="1"/>
  <c r="AJ22" i="1"/>
  <c r="AJ67" i="1"/>
  <c r="AJ153" i="1"/>
  <c r="AJ138" i="1"/>
  <c r="AJ191" i="1"/>
  <c r="AJ131" i="1"/>
  <c r="AJ142" i="1"/>
  <c r="AJ107" i="1"/>
  <c r="AJ126" i="1"/>
  <c r="AJ43" i="1"/>
  <c r="AJ62" i="1"/>
  <c r="AJ141" i="1"/>
  <c r="AJ74" i="1"/>
  <c r="AJ77" i="1"/>
  <c r="AJ117" i="1"/>
  <c r="AJ86" i="1"/>
  <c r="AJ170" i="1"/>
  <c r="AJ18" i="1"/>
  <c r="AJ64" i="1"/>
  <c r="AJ34" i="1"/>
  <c r="AJ12" i="1"/>
  <c r="AJ7" i="1"/>
  <c r="AJ17" i="1"/>
  <c r="AJ13" i="1"/>
  <c r="AJ174" i="1"/>
  <c r="AJ54" i="1"/>
  <c r="AJ57" i="1"/>
  <c r="AJ70" i="1"/>
  <c r="AJ112" i="1"/>
  <c r="AJ48" i="1"/>
  <c r="AJ69" i="1"/>
  <c r="AJ173" i="1"/>
  <c r="AJ115" i="1"/>
  <c r="AJ125" i="1"/>
  <c r="AJ121" i="1"/>
  <c r="AJ186" i="1"/>
  <c r="AJ30" i="1"/>
  <c r="AJ31" i="1"/>
  <c r="AJ50" i="1"/>
  <c r="AJ79" i="1"/>
  <c r="AJ19" i="1"/>
  <c r="AJ33" i="1"/>
  <c r="AJ14" i="1"/>
  <c r="AJ15" i="1"/>
  <c r="AJ92" i="1"/>
  <c r="AJ108" i="1"/>
  <c r="AJ123" i="1"/>
  <c r="AJ97" i="1"/>
  <c r="AJ81" i="1"/>
  <c r="AJ51" i="1"/>
  <c r="AJ183" i="1"/>
  <c r="AJ135" i="1"/>
  <c r="AJ116" i="1"/>
  <c r="AJ104" i="1"/>
  <c r="AJ157" i="1"/>
  <c r="AJ71" i="1"/>
  <c r="AJ85" i="1"/>
  <c r="AJ129" i="1"/>
  <c r="AJ119" i="1"/>
  <c r="AJ75" i="1"/>
  <c r="AJ58" i="1"/>
  <c r="AJ87" i="1"/>
  <c r="AJ166" i="1"/>
  <c r="AJ45" i="1"/>
  <c r="AJ84" i="1"/>
  <c r="AJ158" i="1"/>
  <c r="AJ133" i="1"/>
  <c r="AJ130" i="1"/>
  <c r="AJ139" i="1"/>
  <c r="AJ193" i="1"/>
  <c r="FN187" i="1"/>
  <c r="FJ187" i="1" s="1"/>
  <c r="FO187" i="1" s="1"/>
  <c r="FN176" i="1"/>
  <c r="FJ176" i="1" s="1"/>
  <c r="FO176" i="1" s="1"/>
  <c r="FN185" i="1"/>
  <c r="FJ185" i="1" s="1"/>
  <c r="FO185" i="1" s="1"/>
  <c r="FN178" i="1"/>
  <c r="FJ178" i="1" s="1"/>
  <c r="FO178" i="1" s="1"/>
  <c r="FN188" i="1"/>
  <c r="FJ188" i="1" s="1"/>
  <c r="FO188" i="1" s="1"/>
  <c r="FN168" i="1"/>
  <c r="FJ168" i="1" s="1"/>
  <c r="FO168" i="1" s="1"/>
  <c r="AK193" i="1"/>
  <c r="AL193" i="1" s="1"/>
  <c r="AK164" i="1"/>
  <c r="AL164" i="1" s="1"/>
  <c r="AK119" i="1"/>
  <c r="AL119" i="1" s="1"/>
  <c r="AK143" i="1"/>
  <c r="AL143" i="1" s="1"/>
  <c r="AK186" i="1"/>
  <c r="AL186" i="1" s="1"/>
  <c r="AK185" i="1"/>
  <c r="AK148" i="1"/>
  <c r="AL148" i="1" s="1"/>
  <c r="AK117" i="1"/>
  <c r="AL117" i="1" s="1"/>
  <c r="AK139" i="1"/>
  <c r="AL139" i="1" s="1"/>
  <c r="AK194" i="1"/>
  <c r="AL194" i="1" s="1"/>
  <c r="AK129" i="1"/>
  <c r="AL129" i="1" s="1"/>
  <c r="AK100" i="1"/>
  <c r="AL100" i="1" s="1"/>
  <c r="AK121" i="1"/>
  <c r="AL121" i="1" s="1"/>
  <c r="AK96" i="1"/>
  <c r="AK167" i="1"/>
  <c r="AL167" i="1" s="1"/>
  <c r="AK77" i="1"/>
  <c r="AL77" i="1" s="1"/>
  <c r="AK130" i="1"/>
  <c r="AL130" i="1" s="1"/>
  <c r="AK76" i="1"/>
  <c r="AL76" i="1" s="1"/>
  <c r="AK85" i="1"/>
  <c r="AL85" i="1" s="1"/>
  <c r="AK103" i="1"/>
  <c r="AL103" i="1" s="1"/>
  <c r="AK125" i="1"/>
  <c r="AL125" i="1" s="1"/>
  <c r="AK60" i="1"/>
  <c r="AL60" i="1" s="1"/>
  <c r="AK180" i="1"/>
  <c r="AL180" i="1" s="1"/>
  <c r="AK74" i="1"/>
  <c r="AL74" i="1" s="1"/>
  <c r="AK113" i="1"/>
  <c r="AL113" i="1" s="1"/>
  <c r="AK179" i="1"/>
  <c r="AL179" i="1" s="1"/>
  <c r="AK71" i="1"/>
  <c r="AL71" i="1" s="1"/>
  <c r="AK136" i="1"/>
  <c r="AL136" i="1" s="1"/>
  <c r="AK115" i="1"/>
  <c r="AL115" i="1" s="1"/>
  <c r="AK94" i="1"/>
  <c r="AL94" i="1" s="1"/>
  <c r="AK83" i="1"/>
  <c r="AL83" i="1" s="1"/>
  <c r="AK141" i="1"/>
  <c r="AL141" i="1" s="1"/>
  <c r="AK133" i="1"/>
  <c r="AL133" i="1" s="1"/>
  <c r="AK118" i="1"/>
  <c r="AL118" i="1" s="1"/>
  <c r="AK157" i="1"/>
  <c r="AL157" i="1" s="1"/>
  <c r="AK101" i="1"/>
  <c r="AL101" i="1" s="1"/>
  <c r="AK178" i="1"/>
  <c r="AL178" i="1" s="1"/>
  <c r="AK150" i="1"/>
  <c r="AL150" i="1" s="1"/>
  <c r="AK132" i="1"/>
  <c r="AL132" i="1" s="1"/>
  <c r="AK62" i="1"/>
  <c r="AL62" i="1" s="1"/>
  <c r="AK158" i="1"/>
  <c r="AL158" i="1" s="1"/>
  <c r="AK159" i="1"/>
  <c r="AL159" i="1" s="1"/>
  <c r="AK104" i="1"/>
  <c r="AL104" i="1" s="1"/>
  <c r="AK154" i="1"/>
  <c r="AL154" i="1" s="1"/>
  <c r="AK173" i="1"/>
  <c r="AL173" i="1" s="1"/>
  <c r="AK114" i="1"/>
  <c r="AK149" i="1"/>
  <c r="AL149" i="1" s="1"/>
  <c r="AK43" i="1"/>
  <c r="AK84" i="1"/>
  <c r="AL84" i="1" s="1"/>
  <c r="AK127" i="1"/>
  <c r="AL127" i="1" s="1"/>
  <c r="AK116" i="1"/>
  <c r="AL116" i="1" s="1"/>
  <c r="AK38" i="1"/>
  <c r="AK69" i="1"/>
  <c r="AL69" i="1" s="1"/>
  <c r="AK36" i="1"/>
  <c r="AL36" i="1" s="1"/>
  <c r="AK156" i="1"/>
  <c r="AL156" i="1" s="1"/>
  <c r="AK126" i="1"/>
  <c r="AL126" i="1" s="1"/>
  <c r="AK45" i="1"/>
  <c r="AL45" i="1" s="1"/>
  <c r="AK120" i="1"/>
  <c r="AL120" i="1" s="1"/>
  <c r="AK135" i="1"/>
  <c r="AL135" i="1" s="1"/>
  <c r="AK160" i="1"/>
  <c r="AL160" i="1" s="1"/>
  <c r="AK48" i="1"/>
  <c r="AL48" i="1" s="1"/>
  <c r="AK63" i="1"/>
  <c r="AL63" i="1" s="1"/>
  <c r="AK188" i="1"/>
  <c r="AL188" i="1" s="1"/>
  <c r="AK187" i="1"/>
  <c r="AL187" i="1" s="1"/>
  <c r="AK166" i="1"/>
  <c r="AL166" i="1" s="1"/>
  <c r="AK184" i="1"/>
  <c r="AL184" i="1" s="1"/>
  <c r="AK183" i="1"/>
  <c r="AL183" i="1" s="1"/>
  <c r="AK192" i="1"/>
  <c r="AL192" i="1" s="1"/>
  <c r="AK112" i="1"/>
  <c r="AL112" i="1" s="1"/>
  <c r="AK140" i="1"/>
  <c r="AK155" i="1"/>
  <c r="AL155" i="1" s="1"/>
  <c r="AK182" i="1"/>
  <c r="AL182" i="1" s="1"/>
  <c r="AK87" i="1"/>
  <c r="AL87" i="1" s="1"/>
  <c r="AK49" i="1"/>
  <c r="AL49" i="1" s="1"/>
  <c r="AK51" i="1"/>
  <c r="AL51" i="1" s="1"/>
  <c r="AK181" i="1"/>
  <c r="AL181" i="1" s="1"/>
  <c r="AK70" i="1"/>
  <c r="AL70" i="1" s="1"/>
  <c r="AK35" i="1"/>
  <c r="AK102" i="1"/>
  <c r="AL102" i="1" s="1"/>
  <c r="AK107" i="1"/>
  <c r="AL107" i="1" s="1"/>
  <c r="AK58" i="1"/>
  <c r="AL58" i="1" s="1"/>
  <c r="AK147" i="1"/>
  <c r="AL147" i="1" s="1"/>
  <c r="AK190" i="1"/>
  <c r="AL190" i="1" s="1"/>
  <c r="AK177" i="1"/>
  <c r="AL177" i="1" s="1"/>
  <c r="AK57" i="1"/>
  <c r="AL57" i="1" s="1"/>
  <c r="AK90" i="1"/>
  <c r="AL90" i="1" s="1"/>
  <c r="AK145" i="1"/>
  <c r="AL145" i="1" s="1"/>
  <c r="AK142" i="1"/>
  <c r="AL142" i="1" s="1"/>
  <c r="AK75" i="1"/>
  <c r="AL75" i="1" s="1"/>
  <c r="AK189" i="1"/>
  <c r="AL189" i="1" s="1"/>
  <c r="AK81" i="1"/>
  <c r="AL81" i="1" s="1"/>
  <c r="AK151" i="1"/>
  <c r="AL151" i="1" s="1"/>
  <c r="AK54" i="1"/>
  <c r="AL54" i="1" s="1"/>
  <c r="AK82" i="1"/>
  <c r="AL82" i="1" s="1"/>
  <c r="AK44" i="1"/>
  <c r="AL44" i="1" s="1"/>
  <c r="AK176" i="1"/>
  <c r="AL176" i="1" s="1"/>
  <c r="AK55" i="1"/>
  <c r="AL55" i="1" s="1"/>
  <c r="AK175" i="1"/>
  <c r="AL175" i="1" s="1"/>
  <c r="AK97" i="1"/>
  <c r="AL97" i="1" s="1"/>
  <c r="AK73" i="1"/>
  <c r="AL73" i="1" s="1"/>
  <c r="AK174" i="1"/>
  <c r="AL174" i="1" s="1"/>
  <c r="AK128" i="1"/>
  <c r="AL128" i="1" s="1"/>
  <c r="AK124" i="1"/>
  <c r="AL124" i="1" s="1"/>
  <c r="AK131" i="1"/>
  <c r="AL131" i="1" s="1"/>
  <c r="AK111" i="1"/>
  <c r="AL111" i="1" s="1"/>
  <c r="AK122" i="1"/>
  <c r="AL122" i="1" s="1"/>
  <c r="AK123" i="1"/>
  <c r="AL123" i="1" s="1"/>
  <c r="AK41" i="1"/>
  <c r="AL41" i="1" s="1"/>
  <c r="AK172" i="1"/>
  <c r="AL172" i="1" s="1"/>
  <c r="AK152" i="1"/>
  <c r="AK171" i="1"/>
  <c r="AL171" i="1" s="1"/>
  <c r="AK191" i="1"/>
  <c r="AK165" i="1"/>
  <c r="AL165" i="1" s="1"/>
  <c r="AK99" i="1"/>
  <c r="AL99" i="1" s="1"/>
  <c r="AK108" i="1"/>
  <c r="AL108" i="1" s="1"/>
  <c r="AK144" i="1"/>
  <c r="AK13" i="1"/>
  <c r="AL13" i="1" s="1"/>
  <c r="AK2" i="1"/>
  <c r="AL2" i="1" s="1"/>
  <c r="AK4" i="1"/>
  <c r="AL4" i="1" s="1"/>
  <c r="AK138" i="1"/>
  <c r="AL138" i="1" s="1"/>
  <c r="AK66" i="1"/>
  <c r="AL66" i="1" s="1"/>
  <c r="AK163" i="1"/>
  <c r="AL163" i="1" s="1"/>
  <c r="AK92" i="1"/>
  <c r="AL92" i="1" s="1"/>
  <c r="AK72" i="1"/>
  <c r="AL72" i="1" s="1"/>
  <c r="AK17" i="1"/>
  <c r="AL17" i="1" s="1"/>
  <c r="AK68" i="1"/>
  <c r="AL68" i="1" s="1"/>
  <c r="AK20" i="1"/>
  <c r="AL20" i="1" s="1"/>
  <c r="AK153" i="1"/>
  <c r="AL153" i="1" s="1"/>
  <c r="AK88" i="1"/>
  <c r="AL88" i="1" s="1"/>
  <c r="AK24" i="1"/>
  <c r="AL24" i="1" s="1"/>
  <c r="AK15" i="1"/>
  <c r="AL15" i="1" s="1"/>
  <c r="AK25" i="1"/>
  <c r="AL25" i="1" s="1"/>
  <c r="AK7" i="1"/>
  <c r="AL7" i="1" s="1"/>
  <c r="AK29" i="1"/>
  <c r="AK10" i="1"/>
  <c r="AL10" i="1" s="1"/>
  <c r="AK67" i="1"/>
  <c r="AL67" i="1" s="1"/>
  <c r="AK89" i="1"/>
  <c r="AL89" i="1" s="1"/>
  <c r="AK42" i="1"/>
  <c r="AL42" i="1" s="1"/>
  <c r="AK14" i="1"/>
  <c r="AL14" i="1" s="1"/>
  <c r="AK8" i="1"/>
  <c r="AL8" i="1" s="1"/>
  <c r="AK12" i="1"/>
  <c r="AL12" i="1" s="1"/>
  <c r="AK9" i="1"/>
  <c r="AK16" i="1"/>
  <c r="AL16" i="1" s="1"/>
  <c r="AK22" i="1"/>
  <c r="AL22" i="1" s="1"/>
  <c r="AK40" i="1"/>
  <c r="AL40" i="1" s="1"/>
  <c r="AK137" i="1"/>
  <c r="AL137" i="1" s="1"/>
  <c r="AK33" i="1"/>
  <c r="AL33" i="1" s="1"/>
  <c r="AK6" i="1"/>
  <c r="AL6" i="1" s="1"/>
  <c r="AK34" i="1"/>
  <c r="AL34" i="1" s="1"/>
  <c r="AK27" i="1"/>
  <c r="AK91" i="1"/>
  <c r="AL91" i="1" s="1"/>
  <c r="AK11" i="1"/>
  <c r="AL11" i="1" s="1"/>
  <c r="AK78" i="1"/>
  <c r="AL78" i="1" s="1"/>
  <c r="AK39" i="1"/>
  <c r="AL39" i="1" s="1"/>
  <c r="AK19" i="1"/>
  <c r="AL19" i="1" s="1"/>
  <c r="AK162" i="1"/>
  <c r="AL162" i="1" s="1"/>
  <c r="AK64" i="1"/>
  <c r="AL64" i="1" s="1"/>
  <c r="AK3" i="1"/>
  <c r="AL3" i="1" s="1"/>
  <c r="AK109" i="1"/>
  <c r="AL109" i="1" s="1"/>
  <c r="AK5" i="1"/>
  <c r="AL5" i="1" s="1"/>
  <c r="AK32" i="1"/>
  <c r="AL32" i="1" s="1"/>
  <c r="AK110" i="1"/>
  <c r="AL110" i="1" s="1"/>
  <c r="AK79" i="1"/>
  <c r="AL79" i="1" s="1"/>
  <c r="AK21" i="1"/>
  <c r="AL21" i="1" s="1"/>
  <c r="AK18" i="1"/>
  <c r="AL18" i="1" s="1"/>
  <c r="AK26" i="1"/>
  <c r="AL26" i="1" s="1"/>
  <c r="AK65" i="1"/>
  <c r="AL65" i="1" s="1"/>
  <c r="AK105" i="1"/>
  <c r="AL105" i="1" s="1"/>
  <c r="AK23" i="1"/>
  <c r="AL23" i="1" s="1"/>
  <c r="AK28" i="1"/>
  <c r="AL28" i="1" s="1"/>
  <c r="AK50" i="1"/>
  <c r="AK53" i="1"/>
  <c r="AL53" i="1" s="1"/>
  <c r="AK56" i="1"/>
  <c r="AK37" i="1"/>
  <c r="AL37" i="1" s="1"/>
  <c r="AK98" i="1"/>
  <c r="AL98" i="1" s="1"/>
  <c r="AK61" i="1"/>
  <c r="AL61" i="1" s="1"/>
  <c r="AK59" i="1"/>
  <c r="AK47" i="1"/>
  <c r="AL47" i="1" s="1"/>
  <c r="AK31" i="1"/>
  <c r="AL31" i="1" s="1"/>
  <c r="AK106" i="1"/>
  <c r="AL106" i="1" s="1"/>
  <c r="AO106" i="1" s="1"/>
  <c r="AR106" i="1" s="1"/>
  <c r="AK170" i="1"/>
  <c r="AK46" i="1"/>
  <c r="AL46" i="1" s="1"/>
  <c r="AK52" i="1"/>
  <c r="AL52" i="1" s="1"/>
  <c r="AK169" i="1"/>
  <c r="AL169" i="1" s="1"/>
  <c r="AK168" i="1"/>
  <c r="AK80" i="1"/>
  <c r="AL80" i="1" s="1"/>
  <c r="AK30" i="1"/>
  <c r="AK95" i="1"/>
  <c r="AL95" i="1" s="1"/>
  <c r="AK86" i="1"/>
  <c r="AK161" i="1"/>
  <c r="AL161" i="1" s="1"/>
  <c r="AK134" i="1"/>
  <c r="AL134" i="1" s="1"/>
  <c r="AK93" i="1"/>
  <c r="AL93" i="1" s="1"/>
  <c r="AK146" i="1"/>
  <c r="AL146" i="1" s="1"/>
  <c r="FL106" i="1" l="1"/>
  <c r="FM106" i="1"/>
  <c r="FI106" i="1"/>
  <c r="FK106" i="1"/>
  <c r="AO177" i="1"/>
  <c r="AR177" i="1" s="1"/>
  <c r="AO103" i="1"/>
  <c r="AR103" i="1" s="1"/>
  <c r="AO6" i="1"/>
  <c r="AR6" i="1" s="1"/>
  <c r="AO107" i="1"/>
  <c r="AR107" i="1" s="1"/>
  <c r="AO77" i="1"/>
  <c r="AR77" i="1" s="1"/>
  <c r="AO22" i="1"/>
  <c r="AR22" i="1" s="1"/>
  <c r="AO126" i="1"/>
  <c r="AR126" i="1" s="1"/>
  <c r="AO72" i="1"/>
  <c r="AR72" i="1" s="1"/>
  <c r="AO154" i="1"/>
  <c r="AR154" i="1" s="1"/>
  <c r="AL144" i="1"/>
  <c r="AO144" i="1" s="1"/>
  <c r="AR144" i="1" s="1"/>
  <c r="AL191" i="1"/>
  <c r="AO191" i="1" s="1"/>
  <c r="AR191" i="1" s="1"/>
  <c r="AO131" i="1"/>
  <c r="AR131" i="1" s="1"/>
  <c r="AL27" i="1"/>
  <c r="AO27" i="1" s="1"/>
  <c r="AR27" i="1" s="1"/>
  <c r="AL29" i="1"/>
  <c r="AO29" i="1" s="1"/>
  <c r="AR29" i="1" s="1"/>
  <c r="AO53" i="1"/>
  <c r="AR53" i="1" s="1"/>
  <c r="AO134" i="1"/>
  <c r="AR134" i="1" s="1"/>
  <c r="AL50" i="1"/>
  <c r="AO50" i="1" s="1"/>
  <c r="AR50" i="1" s="1"/>
  <c r="AO60" i="1"/>
  <c r="AR60" i="1" s="1"/>
  <c r="AO105" i="1"/>
  <c r="AR105" i="1" s="1"/>
  <c r="AO138" i="1"/>
  <c r="AR138" i="1" s="1"/>
  <c r="AO62" i="1"/>
  <c r="AR62" i="1" s="1"/>
  <c r="AL140" i="1"/>
  <c r="AO140" i="1" s="1"/>
  <c r="AR140" i="1" s="1"/>
  <c r="AO98" i="1"/>
  <c r="AR98" i="1" s="1"/>
  <c r="AL30" i="1"/>
  <c r="AO30" i="1" s="1"/>
  <c r="AR30" i="1" s="1"/>
  <c r="AO90" i="1"/>
  <c r="AR90" i="1" s="1"/>
  <c r="AL38" i="1"/>
  <c r="AO38" i="1" s="1"/>
  <c r="AR38" i="1" s="1"/>
  <c r="AL43" i="1"/>
  <c r="AO43" i="1" s="1"/>
  <c r="AR43" i="1" s="1"/>
  <c r="AL185" i="1"/>
  <c r="AO185" i="1" s="1"/>
  <c r="AR185" i="1" s="1"/>
  <c r="AO41" i="1"/>
  <c r="AR41" i="1" s="1"/>
  <c r="AO160" i="1"/>
  <c r="AR160" i="1" s="1"/>
  <c r="AO52" i="1"/>
  <c r="AR52" i="1" s="1"/>
  <c r="AO2" i="1"/>
  <c r="AR2" i="1" s="1"/>
  <c r="AO36" i="1"/>
  <c r="AR36" i="1" s="1"/>
  <c r="AO162" i="1"/>
  <c r="AR162" i="1" s="1"/>
  <c r="AO8" i="1"/>
  <c r="AR8" i="1" s="1"/>
  <c r="AO151" i="1"/>
  <c r="AR151" i="1" s="1"/>
  <c r="AO181" i="1"/>
  <c r="AR181" i="1" s="1"/>
  <c r="AO136" i="1"/>
  <c r="AR136" i="1" s="1"/>
  <c r="AO100" i="1"/>
  <c r="AR100" i="1" s="1"/>
  <c r="AO31" i="1"/>
  <c r="AR31" i="1" s="1"/>
  <c r="AO26" i="1"/>
  <c r="AR26" i="1" s="1"/>
  <c r="AO128" i="1"/>
  <c r="AR128" i="1" s="1"/>
  <c r="AO150" i="1"/>
  <c r="AR150" i="1" s="1"/>
  <c r="AO11" i="1"/>
  <c r="AR11" i="1" s="1"/>
  <c r="AO67" i="1"/>
  <c r="AR67" i="1" s="1"/>
  <c r="AO142" i="1"/>
  <c r="AR142" i="1" s="1"/>
  <c r="AO182" i="1"/>
  <c r="AR182" i="1" s="1"/>
  <c r="AO74" i="1"/>
  <c r="AR74" i="1" s="1"/>
  <c r="AO117" i="1"/>
  <c r="AR117" i="1" s="1"/>
  <c r="AO93" i="1"/>
  <c r="AR93" i="1" s="1"/>
  <c r="AO95" i="1"/>
  <c r="AR95" i="1" s="1"/>
  <c r="AO169" i="1"/>
  <c r="AR169" i="1" s="1"/>
  <c r="AO61" i="1"/>
  <c r="AR61" i="1" s="1"/>
  <c r="AO21" i="1"/>
  <c r="AR21" i="1" s="1"/>
  <c r="AO5" i="1"/>
  <c r="AR5" i="1" s="1"/>
  <c r="AO25" i="1"/>
  <c r="AR25" i="1" s="1"/>
  <c r="AO153" i="1"/>
  <c r="AR153" i="1" s="1"/>
  <c r="AO73" i="1"/>
  <c r="AR73" i="1" s="1"/>
  <c r="AO176" i="1"/>
  <c r="AR176" i="1" s="1"/>
  <c r="AO192" i="1"/>
  <c r="AR192" i="1" s="1"/>
  <c r="AO187" i="1"/>
  <c r="AR187" i="1" s="1"/>
  <c r="AO101" i="1"/>
  <c r="AR101" i="1" s="1"/>
  <c r="AO141" i="1"/>
  <c r="AR141" i="1" s="1"/>
  <c r="AO143" i="1"/>
  <c r="AR143" i="1" s="1"/>
  <c r="AL86" i="1"/>
  <c r="AO86" i="1" s="1"/>
  <c r="AR86" i="1" s="1"/>
  <c r="AL170" i="1"/>
  <c r="AO170" i="1" s="1"/>
  <c r="AR170" i="1" s="1"/>
  <c r="AL56" i="1"/>
  <c r="AO56" i="1" s="1"/>
  <c r="AR56" i="1" s="1"/>
  <c r="AL9" i="1"/>
  <c r="AO9" i="1" s="1"/>
  <c r="AR9" i="1" s="1"/>
  <c r="AL152" i="1"/>
  <c r="AO152" i="1" s="1"/>
  <c r="AR152" i="1" s="1"/>
  <c r="AL35" i="1"/>
  <c r="AO35" i="1" s="1"/>
  <c r="AR35" i="1" s="1"/>
  <c r="AL114" i="1"/>
  <c r="AO114" i="1" s="1"/>
  <c r="AR114" i="1" s="1"/>
  <c r="AL96" i="1"/>
  <c r="AO96" i="1" s="1"/>
  <c r="AR96" i="1" s="1"/>
  <c r="AO65" i="1"/>
  <c r="AR65" i="1" s="1"/>
  <c r="AO79" i="1"/>
  <c r="AR79" i="1" s="1"/>
  <c r="FL79" i="1" s="1"/>
  <c r="AO109" i="1"/>
  <c r="AR109" i="1" s="1"/>
  <c r="AO19" i="1"/>
  <c r="AR19" i="1" s="1"/>
  <c r="AO91" i="1"/>
  <c r="AR91" i="1" s="1"/>
  <c r="AO33" i="1"/>
  <c r="AR33" i="1" s="1"/>
  <c r="AO16" i="1"/>
  <c r="AR16" i="1" s="1"/>
  <c r="AO14" i="1"/>
  <c r="AR14" i="1" s="1"/>
  <c r="AO10" i="1"/>
  <c r="AR10" i="1" s="1"/>
  <c r="AO15" i="1"/>
  <c r="AR15" i="1" s="1"/>
  <c r="AO20" i="1"/>
  <c r="AR20" i="1" s="1"/>
  <c r="AO92" i="1"/>
  <c r="AR92" i="1" s="1"/>
  <c r="AO4" i="1"/>
  <c r="AR4" i="1" s="1"/>
  <c r="AO108" i="1"/>
  <c r="AR108" i="1" s="1"/>
  <c r="AO171" i="1"/>
  <c r="AR171" i="1" s="1"/>
  <c r="AO123" i="1"/>
  <c r="AR123" i="1" s="1"/>
  <c r="AO124" i="1"/>
  <c r="AR124" i="1" s="1"/>
  <c r="AO97" i="1"/>
  <c r="AR97" i="1" s="1"/>
  <c r="AO44" i="1"/>
  <c r="AR44" i="1" s="1"/>
  <c r="AO81" i="1"/>
  <c r="AR81" i="1" s="1"/>
  <c r="AO145" i="1"/>
  <c r="AR145" i="1" s="1"/>
  <c r="AO190" i="1"/>
  <c r="AR190" i="1" s="1"/>
  <c r="AO102" i="1"/>
  <c r="AR102" i="1" s="1"/>
  <c r="AO51" i="1"/>
  <c r="AR51" i="1" s="1"/>
  <c r="AO155" i="1"/>
  <c r="AR155" i="1" s="1"/>
  <c r="AO183" i="1"/>
  <c r="AR183" i="1" s="1"/>
  <c r="AO188" i="1"/>
  <c r="AR188" i="1" s="1"/>
  <c r="AO135" i="1"/>
  <c r="AR135" i="1" s="1"/>
  <c r="AO156" i="1"/>
  <c r="AR156" i="1" s="1"/>
  <c r="AO116" i="1"/>
  <c r="AR116" i="1" s="1"/>
  <c r="AO149" i="1"/>
  <c r="AR149" i="1" s="1"/>
  <c r="AO104" i="1"/>
  <c r="AR104" i="1" s="1"/>
  <c r="AO132" i="1"/>
  <c r="AR132" i="1" s="1"/>
  <c r="AO157" i="1"/>
  <c r="AR157" i="1" s="1"/>
  <c r="AO83" i="1"/>
  <c r="AR83" i="1" s="1"/>
  <c r="AO71" i="1"/>
  <c r="AR71" i="1" s="1"/>
  <c r="AO180" i="1"/>
  <c r="AR180" i="1" s="1"/>
  <c r="AO85" i="1"/>
  <c r="AR85" i="1" s="1"/>
  <c r="AO167" i="1"/>
  <c r="AR167" i="1" s="1"/>
  <c r="AO129" i="1"/>
  <c r="AR129" i="1" s="1"/>
  <c r="AO148" i="1"/>
  <c r="AR148" i="1" s="1"/>
  <c r="AO119" i="1"/>
  <c r="AR119" i="1" s="1"/>
  <c r="AO161" i="1"/>
  <c r="AR161" i="1" s="1"/>
  <c r="AO80" i="1"/>
  <c r="AR80" i="1" s="1"/>
  <c r="AO46" i="1"/>
  <c r="AR46" i="1" s="1"/>
  <c r="AO47" i="1"/>
  <c r="AR47" i="1" s="1"/>
  <c r="AO37" i="1"/>
  <c r="AR37" i="1" s="1"/>
  <c r="AO28" i="1"/>
  <c r="AR28" i="1" s="1"/>
  <c r="AO110" i="1"/>
  <c r="AR110" i="1" s="1"/>
  <c r="AO3" i="1"/>
  <c r="AR3" i="1" s="1"/>
  <c r="AO39" i="1"/>
  <c r="AR39" i="1" s="1"/>
  <c r="AO137" i="1"/>
  <c r="AR137" i="1" s="1"/>
  <c r="AO42" i="1"/>
  <c r="AR42" i="1" s="1"/>
  <c r="AO24" i="1"/>
  <c r="AR24" i="1" s="1"/>
  <c r="AO68" i="1"/>
  <c r="AR68" i="1" s="1"/>
  <c r="AO163" i="1"/>
  <c r="AR163" i="1" s="1"/>
  <c r="AO99" i="1"/>
  <c r="AR99" i="1" s="1"/>
  <c r="AO122" i="1"/>
  <c r="AR122" i="1" s="1"/>
  <c r="AO175" i="1"/>
  <c r="AR175" i="1" s="1"/>
  <c r="AO82" i="1"/>
  <c r="AR82" i="1" s="1"/>
  <c r="AO189" i="1"/>
  <c r="AR189" i="1" s="1"/>
  <c r="AO147" i="1"/>
  <c r="AR147" i="1" s="1"/>
  <c r="AO49" i="1"/>
  <c r="AR49" i="1" s="1"/>
  <c r="AO184" i="1"/>
  <c r="AR184" i="1" s="1"/>
  <c r="AO63" i="1"/>
  <c r="AR63" i="1" s="1"/>
  <c r="AO120" i="1"/>
  <c r="AR120" i="1" s="1"/>
  <c r="AO127" i="1"/>
  <c r="AR127" i="1" s="1"/>
  <c r="AO159" i="1"/>
  <c r="AR159" i="1" s="1"/>
  <c r="AO118" i="1"/>
  <c r="AR118" i="1" s="1"/>
  <c r="AO94" i="1"/>
  <c r="AR94" i="1" s="1"/>
  <c r="AO179" i="1"/>
  <c r="AR179" i="1" s="1"/>
  <c r="AO76" i="1"/>
  <c r="AR76" i="1" s="1"/>
  <c r="AO194" i="1"/>
  <c r="AR194" i="1" s="1"/>
  <c r="AO164" i="1"/>
  <c r="AR164" i="1" s="1"/>
  <c r="AL168" i="1"/>
  <c r="AO168" i="1" s="1"/>
  <c r="AR168" i="1" s="1"/>
  <c r="AL59" i="1"/>
  <c r="AO59" i="1" s="1"/>
  <c r="AR59" i="1" s="1"/>
  <c r="AO23" i="1"/>
  <c r="AR23" i="1" s="1"/>
  <c r="AO18" i="1"/>
  <c r="AR18" i="1" s="1"/>
  <c r="AO32" i="1"/>
  <c r="AR32" i="1" s="1"/>
  <c r="AO64" i="1"/>
  <c r="AR64" i="1" s="1"/>
  <c r="AO78" i="1"/>
  <c r="AR78" i="1" s="1"/>
  <c r="AO34" i="1"/>
  <c r="AR34" i="1" s="1"/>
  <c r="AO40" i="1"/>
  <c r="AR40" i="1" s="1"/>
  <c r="AO12" i="1"/>
  <c r="AR12" i="1" s="1"/>
  <c r="AO89" i="1"/>
  <c r="AR89" i="1" s="1"/>
  <c r="AO7" i="1"/>
  <c r="AR7" i="1" s="1"/>
  <c r="AO88" i="1"/>
  <c r="AR88" i="1" s="1"/>
  <c r="AO17" i="1"/>
  <c r="AR17" i="1" s="1"/>
  <c r="AO66" i="1"/>
  <c r="AR66" i="1" s="1"/>
  <c r="AO13" i="1"/>
  <c r="AR13" i="1" s="1"/>
  <c r="AO165" i="1"/>
  <c r="AR165" i="1" s="1"/>
  <c r="AO172" i="1"/>
  <c r="AR172" i="1" s="1"/>
  <c r="AO111" i="1"/>
  <c r="AR111" i="1" s="1"/>
  <c r="AO174" i="1"/>
  <c r="AR174" i="1" s="1"/>
  <c r="AO55" i="1"/>
  <c r="AR55" i="1" s="1"/>
  <c r="AO54" i="1"/>
  <c r="AR54" i="1" s="1"/>
  <c r="AO75" i="1"/>
  <c r="AR75" i="1" s="1"/>
  <c r="AO57" i="1"/>
  <c r="AR57" i="1" s="1"/>
  <c r="AO58" i="1"/>
  <c r="AR58" i="1" s="1"/>
  <c r="AO70" i="1"/>
  <c r="AR70" i="1" s="1"/>
  <c r="AO87" i="1"/>
  <c r="AR87" i="1" s="1"/>
  <c r="AO112" i="1"/>
  <c r="AR112" i="1" s="1"/>
  <c r="AO166" i="1"/>
  <c r="AR166" i="1" s="1"/>
  <c r="AO48" i="1"/>
  <c r="AR48" i="1" s="1"/>
  <c r="AO45" i="1"/>
  <c r="AR45" i="1" s="1"/>
  <c r="AO69" i="1"/>
  <c r="AR69" i="1" s="1"/>
  <c r="AO84" i="1"/>
  <c r="AR84" i="1" s="1"/>
  <c r="AO173" i="1"/>
  <c r="AR173" i="1" s="1"/>
  <c r="AO158" i="1"/>
  <c r="AR158" i="1" s="1"/>
  <c r="AO178" i="1"/>
  <c r="AR178" i="1" s="1"/>
  <c r="AO133" i="1"/>
  <c r="AR133" i="1" s="1"/>
  <c r="AO115" i="1"/>
  <c r="AR115" i="1" s="1"/>
  <c r="AO113" i="1"/>
  <c r="AR113" i="1" s="1"/>
  <c r="AO125" i="1"/>
  <c r="AR125" i="1" s="1"/>
  <c r="AO130" i="1"/>
  <c r="AR130" i="1" s="1"/>
  <c r="AO121" i="1"/>
  <c r="AR121" i="1" s="1"/>
  <c r="AO139" i="1"/>
  <c r="AR139" i="1" s="1"/>
  <c r="AO186" i="1"/>
  <c r="AR186" i="1" s="1"/>
  <c r="AO193" i="1"/>
  <c r="AR193" i="1" s="1"/>
  <c r="AO146" i="1"/>
  <c r="AR146" i="1" s="1"/>
  <c r="FI172" i="1" l="1"/>
  <c r="FM172" i="1"/>
  <c r="FL172" i="1"/>
  <c r="FK172" i="1"/>
  <c r="FI154" i="1"/>
  <c r="FM154" i="1"/>
  <c r="FK154" i="1"/>
  <c r="FL154" i="1"/>
  <c r="FM179" i="1"/>
  <c r="FL179" i="1"/>
  <c r="FK179" i="1"/>
  <c r="FI179" i="1"/>
  <c r="FK13" i="1"/>
  <c r="FM13" i="1"/>
  <c r="FL13" i="1"/>
  <c r="FI13" i="1"/>
  <c r="FM157" i="1"/>
  <c r="FL157" i="1"/>
  <c r="FK157" i="1"/>
  <c r="FI157" i="1"/>
  <c r="FM45" i="1"/>
  <c r="FL45" i="1"/>
  <c r="FK45" i="1"/>
  <c r="FI45" i="1"/>
  <c r="FL110" i="1"/>
  <c r="FM110" i="1"/>
  <c r="FK110" i="1"/>
  <c r="FI110" i="1"/>
  <c r="FM139" i="1"/>
  <c r="FL139" i="1"/>
  <c r="FK139" i="1"/>
  <c r="FI139" i="1"/>
  <c r="FM87" i="1"/>
  <c r="FL87" i="1"/>
  <c r="FK87" i="1"/>
  <c r="FI87" i="1"/>
  <c r="FM23" i="1"/>
  <c r="FL23" i="1"/>
  <c r="FK23" i="1"/>
  <c r="FI23" i="1"/>
  <c r="FL189" i="1"/>
  <c r="FK189" i="1"/>
  <c r="FI189" i="1"/>
  <c r="FM189" i="1"/>
  <c r="FM180" i="1"/>
  <c r="FL180" i="1"/>
  <c r="FK180" i="1"/>
  <c r="FI180" i="1"/>
  <c r="FM145" i="1"/>
  <c r="FL145" i="1"/>
  <c r="FI145" i="1"/>
  <c r="FK145" i="1"/>
  <c r="FM91" i="1"/>
  <c r="FL91" i="1"/>
  <c r="FK91" i="1"/>
  <c r="FI91" i="1"/>
  <c r="FK67" i="1"/>
  <c r="FM67" i="1"/>
  <c r="FL67" i="1"/>
  <c r="FI67" i="1"/>
  <c r="FM181" i="1"/>
  <c r="FL181" i="1"/>
  <c r="FK181" i="1"/>
  <c r="FI181" i="1"/>
  <c r="FM62" i="1"/>
  <c r="FL62" i="1"/>
  <c r="FK62" i="1"/>
  <c r="FI62" i="1"/>
  <c r="FM77" i="1"/>
  <c r="FL77" i="1"/>
  <c r="FK77" i="1"/>
  <c r="FI77" i="1"/>
  <c r="FL121" i="1"/>
  <c r="FK121" i="1"/>
  <c r="FM121" i="1"/>
  <c r="FI121" i="1"/>
  <c r="FL173" i="1"/>
  <c r="FK173" i="1"/>
  <c r="FM173" i="1"/>
  <c r="FI173" i="1"/>
  <c r="FM70" i="1"/>
  <c r="FL70" i="1"/>
  <c r="FK70" i="1"/>
  <c r="FI70" i="1"/>
  <c r="FK12" i="1"/>
  <c r="FM12" i="1"/>
  <c r="FL12" i="1"/>
  <c r="FI12" i="1"/>
  <c r="FL59" i="1"/>
  <c r="FI59" i="1"/>
  <c r="FM59" i="1"/>
  <c r="FK59" i="1"/>
  <c r="FL159" i="1"/>
  <c r="FM159" i="1"/>
  <c r="FI159" i="1"/>
  <c r="FK159" i="1"/>
  <c r="FM82" i="1"/>
  <c r="FL82" i="1"/>
  <c r="FI82" i="1"/>
  <c r="FK82" i="1"/>
  <c r="FL137" i="1"/>
  <c r="FK137" i="1"/>
  <c r="FM137" i="1"/>
  <c r="FI137" i="1"/>
  <c r="FM80" i="1"/>
  <c r="FL80" i="1"/>
  <c r="FK80" i="1"/>
  <c r="FI80" i="1"/>
  <c r="FM71" i="1"/>
  <c r="FL71" i="1"/>
  <c r="FK71" i="1"/>
  <c r="FI71" i="1"/>
  <c r="FK135" i="1"/>
  <c r="FL135" i="1"/>
  <c r="FI135" i="1"/>
  <c r="FM135" i="1"/>
  <c r="FM81" i="1"/>
  <c r="FL81" i="1"/>
  <c r="FK81" i="1"/>
  <c r="FI81" i="1"/>
  <c r="FL92" i="1"/>
  <c r="FK92" i="1"/>
  <c r="FM92" i="1"/>
  <c r="FI92" i="1"/>
  <c r="FL19" i="1"/>
  <c r="FK19" i="1"/>
  <c r="FM19" i="1"/>
  <c r="FI19" i="1"/>
  <c r="FM9" i="1"/>
  <c r="FL9" i="1"/>
  <c r="FK9" i="1"/>
  <c r="FI9" i="1"/>
  <c r="FM192" i="1"/>
  <c r="FL192" i="1"/>
  <c r="FK192" i="1"/>
  <c r="FI192" i="1"/>
  <c r="FM169" i="1"/>
  <c r="FL169" i="1"/>
  <c r="FK169" i="1"/>
  <c r="FI169" i="1"/>
  <c r="FI11" i="1"/>
  <c r="FM11" i="1"/>
  <c r="FL11" i="1"/>
  <c r="FK11" i="1"/>
  <c r="FM151" i="1"/>
  <c r="FL151" i="1"/>
  <c r="FK151" i="1"/>
  <c r="FI151" i="1"/>
  <c r="FM138" i="1"/>
  <c r="FL138" i="1"/>
  <c r="FK138" i="1"/>
  <c r="FI138" i="1"/>
  <c r="FM131" i="1"/>
  <c r="FL131" i="1"/>
  <c r="FK131" i="1"/>
  <c r="FI131" i="1"/>
  <c r="FM107" i="1"/>
  <c r="FL107" i="1"/>
  <c r="FK107" i="1"/>
  <c r="FI107" i="1"/>
  <c r="FM164" i="1"/>
  <c r="FL164" i="1"/>
  <c r="FK164" i="1"/>
  <c r="FI164" i="1"/>
  <c r="FM97" i="1"/>
  <c r="FK97" i="1"/>
  <c r="FI97" i="1"/>
  <c r="FL97" i="1"/>
  <c r="FM194" i="1"/>
  <c r="FL194" i="1"/>
  <c r="FK194" i="1"/>
  <c r="FI194" i="1"/>
  <c r="FM124" i="1"/>
  <c r="FK124" i="1"/>
  <c r="FL124" i="1"/>
  <c r="FI124" i="1"/>
  <c r="FL158" i="1"/>
  <c r="FK158" i="1"/>
  <c r="FM158" i="1"/>
  <c r="FI158" i="1"/>
  <c r="FL89" i="1"/>
  <c r="FK89" i="1"/>
  <c r="FM89" i="1"/>
  <c r="FI89" i="1"/>
  <c r="FK118" i="1"/>
  <c r="FM118" i="1"/>
  <c r="FL118" i="1"/>
  <c r="FI118" i="1"/>
  <c r="FM42" i="1"/>
  <c r="FL42" i="1"/>
  <c r="FK42" i="1"/>
  <c r="FI42" i="1"/>
  <c r="FL46" i="1"/>
  <c r="FK46" i="1"/>
  <c r="FM46" i="1"/>
  <c r="FI46" i="1"/>
  <c r="FM4" i="1"/>
  <c r="FL4" i="1"/>
  <c r="FK4" i="1"/>
  <c r="FI4" i="1"/>
  <c r="FK152" i="1"/>
  <c r="FM152" i="1"/>
  <c r="FL152" i="1"/>
  <c r="FI152" i="1"/>
  <c r="FM61" i="1"/>
  <c r="FK61" i="1"/>
  <c r="FL61" i="1"/>
  <c r="FI61" i="1"/>
  <c r="FL41" i="1"/>
  <c r="FM41" i="1"/>
  <c r="FK41" i="1"/>
  <c r="FI41" i="1"/>
  <c r="FM130" i="1"/>
  <c r="FL130" i="1"/>
  <c r="FK130" i="1"/>
  <c r="FI130" i="1"/>
  <c r="FM84" i="1"/>
  <c r="FL84" i="1"/>
  <c r="FK84" i="1"/>
  <c r="FI84" i="1"/>
  <c r="FK58" i="1"/>
  <c r="FM58" i="1"/>
  <c r="FL58" i="1"/>
  <c r="FI58" i="1"/>
  <c r="FM165" i="1"/>
  <c r="FK165" i="1"/>
  <c r="FL165" i="1"/>
  <c r="FI165" i="1"/>
  <c r="FM40" i="1"/>
  <c r="FL40" i="1"/>
  <c r="FK40" i="1"/>
  <c r="FI40" i="1"/>
  <c r="FK127" i="1"/>
  <c r="FM127" i="1"/>
  <c r="FL127" i="1"/>
  <c r="FI127" i="1"/>
  <c r="FL175" i="1"/>
  <c r="FM175" i="1"/>
  <c r="FI175" i="1"/>
  <c r="FK175" i="1"/>
  <c r="FK39" i="1"/>
  <c r="FI39" i="1"/>
  <c r="FL39" i="1"/>
  <c r="FM39" i="1"/>
  <c r="FM161" i="1"/>
  <c r="FI161" i="1"/>
  <c r="FL161" i="1"/>
  <c r="FK161" i="1"/>
  <c r="FL83" i="1"/>
  <c r="FK83" i="1"/>
  <c r="FM83" i="1"/>
  <c r="FI83" i="1"/>
  <c r="FK44" i="1"/>
  <c r="FI44" i="1"/>
  <c r="FM44" i="1"/>
  <c r="FL44" i="1"/>
  <c r="FK20" i="1"/>
  <c r="FM20" i="1"/>
  <c r="FL20" i="1"/>
  <c r="FI20" i="1"/>
  <c r="FL109" i="1"/>
  <c r="FK109" i="1"/>
  <c r="FI109" i="1"/>
  <c r="FM109" i="1"/>
  <c r="FK56" i="1"/>
  <c r="FM56" i="1"/>
  <c r="FI56" i="1"/>
  <c r="FL56" i="1"/>
  <c r="FL95" i="1"/>
  <c r="FI95" i="1"/>
  <c r="FM95" i="1"/>
  <c r="FK95" i="1"/>
  <c r="FM150" i="1"/>
  <c r="FI150" i="1"/>
  <c r="FL150" i="1"/>
  <c r="FK150" i="1"/>
  <c r="FM8" i="1"/>
  <c r="FL8" i="1"/>
  <c r="FK8" i="1"/>
  <c r="FI8" i="1"/>
  <c r="FL43" i="1"/>
  <c r="FM43" i="1"/>
  <c r="FK43" i="1"/>
  <c r="FI43" i="1"/>
  <c r="FL105" i="1"/>
  <c r="FM105" i="1"/>
  <c r="FI105" i="1"/>
  <c r="FK105" i="1"/>
  <c r="FL191" i="1"/>
  <c r="FK191" i="1"/>
  <c r="FI191" i="1"/>
  <c r="FM191" i="1"/>
  <c r="FM6" i="1"/>
  <c r="FL6" i="1"/>
  <c r="FK6" i="1"/>
  <c r="FI6" i="1"/>
  <c r="FM125" i="1"/>
  <c r="FL125" i="1"/>
  <c r="FK125" i="1"/>
  <c r="FI125" i="1"/>
  <c r="FL183" i="1"/>
  <c r="FK183" i="1"/>
  <c r="FM183" i="1"/>
  <c r="FI183" i="1"/>
  <c r="FM170" i="1"/>
  <c r="FI170" i="1"/>
  <c r="FL170" i="1"/>
  <c r="FK170" i="1"/>
  <c r="FK73" i="1"/>
  <c r="FM73" i="1"/>
  <c r="FL73" i="1"/>
  <c r="FI73" i="1"/>
  <c r="FL93" i="1"/>
  <c r="FK93" i="1"/>
  <c r="FM93" i="1"/>
  <c r="FI93" i="1"/>
  <c r="FL128" i="1"/>
  <c r="FK128" i="1"/>
  <c r="FM128" i="1"/>
  <c r="FI128" i="1"/>
  <c r="FM162" i="1"/>
  <c r="FK162" i="1"/>
  <c r="FI162" i="1"/>
  <c r="FL162" i="1"/>
  <c r="FK38" i="1"/>
  <c r="FI38" i="1"/>
  <c r="FM38" i="1"/>
  <c r="FL38" i="1"/>
  <c r="FM60" i="1"/>
  <c r="FL60" i="1"/>
  <c r="FK60" i="1"/>
  <c r="FI60" i="1"/>
  <c r="FM144" i="1"/>
  <c r="FL144" i="1"/>
  <c r="FK144" i="1"/>
  <c r="FI144" i="1"/>
  <c r="FL103" i="1"/>
  <c r="FK103" i="1"/>
  <c r="FM103" i="1"/>
  <c r="FI103" i="1"/>
  <c r="FL34" i="1"/>
  <c r="FK34" i="1"/>
  <c r="FM34" i="1"/>
  <c r="FI34" i="1"/>
  <c r="FK99" i="1"/>
  <c r="FM99" i="1"/>
  <c r="FI99" i="1"/>
  <c r="FL99" i="1"/>
  <c r="FK65" i="1"/>
  <c r="FI65" i="1"/>
  <c r="FM65" i="1"/>
  <c r="FL65" i="1"/>
  <c r="FL26" i="1"/>
  <c r="FI26" i="1"/>
  <c r="FM26" i="1"/>
  <c r="FK26" i="1"/>
  <c r="FK50" i="1"/>
  <c r="FI50" i="1"/>
  <c r="FM50" i="1"/>
  <c r="FL50" i="1"/>
  <c r="FL177" i="1"/>
  <c r="FK177" i="1"/>
  <c r="FI177" i="1"/>
  <c r="FM177" i="1"/>
  <c r="FL69" i="1"/>
  <c r="FM69" i="1"/>
  <c r="FI69" i="1"/>
  <c r="FK69" i="1"/>
  <c r="FL119" i="1"/>
  <c r="FK119" i="1"/>
  <c r="FM119" i="1"/>
  <c r="FI119" i="1"/>
  <c r="FM75" i="1"/>
  <c r="FL75" i="1"/>
  <c r="FK75" i="1"/>
  <c r="FI75" i="1"/>
  <c r="FM148" i="1"/>
  <c r="FL148" i="1"/>
  <c r="FK148" i="1"/>
  <c r="FI148" i="1"/>
  <c r="FM117" i="1"/>
  <c r="FL117" i="1"/>
  <c r="FK117" i="1"/>
  <c r="FI117" i="1"/>
  <c r="FM146" i="1"/>
  <c r="FK146" i="1"/>
  <c r="FM76" i="1"/>
  <c r="FL76" i="1"/>
  <c r="FK76" i="1"/>
  <c r="FI76" i="1"/>
  <c r="FM14" i="1"/>
  <c r="FL14" i="1"/>
  <c r="FK14" i="1"/>
  <c r="FI14" i="1"/>
  <c r="FM134" i="1"/>
  <c r="FK134" i="1"/>
  <c r="FI134" i="1"/>
  <c r="FL134" i="1"/>
  <c r="FM57" i="1"/>
  <c r="FL57" i="1"/>
  <c r="FK57" i="1"/>
  <c r="FI57" i="1"/>
  <c r="FK3" i="1"/>
  <c r="FI3" i="1"/>
  <c r="FM3" i="1"/>
  <c r="FL3" i="1"/>
  <c r="FM113" i="1"/>
  <c r="FL113" i="1"/>
  <c r="FK113" i="1"/>
  <c r="FI113" i="1"/>
  <c r="FL63" i="1"/>
  <c r="FK63" i="1"/>
  <c r="FI63" i="1"/>
  <c r="FM63" i="1"/>
  <c r="FM155" i="1"/>
  <c r="FL155" i="1"/>
  <c r="FK155" i="1"/>
  <c r="FI155" i="1"/>
  <c r="FK86" i="1"/>
  <c r="FM86" i="1"/>
  <c r="FI86" i="1"/>
  <c r="FL86" i="1"/>
  <c r="FM36" i="1"/>
  <c r="FI36" i="1"/>
  <c r="FL36" i="1"/>
  <c r="FK36" i="1"/>
  <c r="FM115" i="1"/>
  <c r="FL115" i="1"/>
  <c r="FK115" i="1"/>
  <c r="FI115" i="1"/>
  <c r="FM48" i="1"/>
  <c r="FI48" i="1"/>
  <c r="FL48" i="1"/>
  <c r="FK48" i="1"/>
  <c r="FM17" i="1"/>
  <c r="FL17" i="1"/>
  <c r="FK17" i="1"/>
  <c r="FI17" i="1"/>
  <c r="FM184" i="1"/>
  <c r="FL184" i="1"/>
  <c r="FK184" i="1"/>
  <c r="FI184" i="1"/>
  <c r="FL28" i="1"/>
  <c r="FK28" i="1"/>
  <c r="FM28" i="1"/>
  <c r="FI28" i="1"/>
  <c r="FM104" i="1"/>
  <c r="FK104" i="1"/>
  <c r="FI104" i="1"/>
  <c r="FL104" i="1"/>
  <c r="FK123" i="1"/>
  <c r="FI123" i="1"/>
  <c r="FM123" i="1"/>
  <c r="FL123" i="1"/>
  <c r="FK143" i="1"/>
  <c r="FM143" i="1"/>
  <c r="FL143" i="1"/>
  <c r="FI143" i="1"/>
  <c r="FM25" i="1"/>
  <c r="FL25" i="1"/>
  <c r="FK25" i="1"/>
  <c r="FI25" i="1"/>
  <c r="FK31" i="1"/>
  <c r="FM31" i="1"/>
  <c r="FI31" i="1"/>
  <c r="FL31" i="1"/>
  <c r="FM2" i="1"/>
  <c r="FL2" i="1"/>
  <c r="FK2" i="1"/>
  <c r="FI2" i="1"/>
  <c r="FK72" i="1"/>
  <c r="FM72" i="1"/>
  <c r="FL72" i="1"/>
  <c r="FI72" i="1"/>
  <c r="FM193" i="1"/>
  <c r="FL193" i="1"/>
  <c r="FK193" i="1"/>
  <c r="FI193" i="1"/>
  <c r="FM133" i="1"/>
  <c r="FL133" i="1"/>
  <c r="FK133" i="1"/>
  <c r="FI133" i="1"/>
  <c r="FM166" i="1"/>
  <c r="FL166" i="1"/>
  <c r="FK166" i="1"/>
  <c r="FI166" i="1"/>
  <c r="FL55" i="1"/>
  <c r="FK55" i="1"/>
  <c r="FM55" i="1"/>
  <c r="FI55" i="1"/>
  <c r="FM88" i="1"/>
  <c r="FL88" i="1"/>
  <c r="FK88" i="1"/>
  <c r="FI88" i="1"/>
  <c r="FK32" i="1"/>
  <c r="FM32" i="1"/>
  <c r="FL32" i="1"/>
  <c r="FI32" i="1"/>
  <c r="FM49" i="1"/>
  <c r="FL49" i="1"/>
  <c r="FK49" i="1"/>
  <c r="FI49" i="1"/>
  <c r="FM68" i="1"/>
  <c r="FL68" i="1"/>
  <c r="FK68" i="1"/>
  <c r="FI68" i="1"/>
  <c r="FK37" i="1"/>
  <c r="FM37" i="1"/>
  <c r="FL37" i="1"/>
  <c r="FI37" i="1"/>
  <c r="FM167" i="1"/>
  <c r="FL167" i="1"/>
  <c r="FK167" i="1"/>
  <c r="FI167" i="1"/>
  <c r="FK149" i="1"/>
  <c r="FL149" i="1"/>
  <c r="FI149" i="1"/>
  <c r="FM149" i="1"/>
  <c r="FM102" i="1"/>
  <c r="FL102" i="1"/>
  <c r="FK102" i="1"/>
  <c r="FI102" i="1"/>
  <c r="FL171" i="1"/>
  <c r="FI171" i="1"/>
  <c r="FM171" i="1"/>
  <c r="FK171" i="1"/>
  <c r="FK16" i="1"/>
  <c r="FM16" i="1"/>
  <c r="FL16" i="1"/>
  <c r="FI16" i="1"/>
  <c r="FK114" i="1"/>
  <c r="FM114" i="1"/>
  <c r="FL114" i="1"/>
  <c r="FI114" i="1"/>
  <c r="FM141" i="1"/>
  <c r="FL141" i="1"/>
  <c r="FK141" i="1"/>
  <c r="FI141" i="1"/>
  <c r="FK5" i="1"/>
  <c r="FI5" i="1"/>
  <c r="FM5" i="1"/>
  <c r="FL5" i="1"/>
  <c r="FM182" i="1"/>
  <c r="FL182" i="1"/>
  <c r="FK182" i="1"/>
  <c r="FI182" i="1"/>
  <c r="FM100" i="1"/>
  <c r="FL100" i="1"/>
  <c r="FK100" i="1"/>
  <c r="FI100" i="1"/>
  <c r="FM52" i="1"/>
  <c r="FL52" i="1"/>
  <c r="FK52" i="1"/>
  <c r="FI52" i="1"/>
  <c r="FL98" i="1"/>
  <c r="FI98" i="1"/>
  <c r="FM98" i="1"/>
  <c r="FK98" i="1"/>
  <c r="FM53" i="1"/>
  <c r="FK53" i="1"/>
  <c r="FI53" i="1"/>
  <c r="FL53" i="1"/>
  <c r="FM126" i="1"/>
  <c r="FK126" i="1"/>
  <c r="FL126" i="1"/>
  <c r="FI126" i="1"/>
  <c r="FK120" i="1"/>
  <c r="FM120" i="1"/>
  <c r="FL120" i="1"/>
  <c r="FI120" i="1"/>
  <c r="FK15" i="1"/>
  <c r="FM15" i="1"/>
  <c r="FL15" i="1"/>
  <c r="FI15" i="1"/>
  <c r="FL78" i="1"/>
  <c r="FK78" i="1"/>
  <c r="FI78" i="1"/>
  <c r="FM78" i="1"/>
  <c r="FK132" i="1"/>
  <c r="FM132" i="1"/>
  <c r="FL132" i="1"/>
  <c r="FI132" i="1"/>
  <c r="FM10" i="1"/>
  <c r="FL10" i="1"/>
  <c r="FK10" i="1"/>
  <c r="FI10" i="1"/>
  <c r="FL153" i="1"/>
  <c r="FK153" i="1"/>
  <c r="FM153" i="1"/>
  <c r="FI153" i="1"/>
  <c r="FK90" i="1"/>
  <c r="FM90" i="1"/>
  <c r="FL90" i="1"/>
  <c r="FI90" i="1"/>
  <c r="FK54" i="1"/>
  <c r="FM54" i="1"/>
  <c r="FL54" i="1"/>
  <c r="FI54" i="1"/>
  <c r="FL64" i="1"/>
  <c r="FI64" i="1"/>
  <c r="FM64" i="1"/>
  <c r="FK64" i="1"/>
  <c r="FM163" i="1"/>
  <c r="FL163" i="1"/>
  <c r="FK163" i="1"/>
  <c r="FI163" i="1"/>
  <c r="FK129" i="1"/>
  <c r="FM129" i="1"/>
  <c r="FL129" i="1"/>
  <c r="FI129" i="1"/>
  <c r="FM51" i="1"/>
  <c r="FL51" i="1"/>
  <c r="FK51" i="1"/>
  <c r="FI51" i="1"/>
  <c r="FM96" i="1"/>
  <c r="FL96" i="1"/>
  <c r="FK96" i="1"/>
  <c r="FI96" i="1"/>
  <c r="FM74" i="1"/>
  <c r="FL74" i="1"/>
  <c r="FK74" i="1"/>
  <c r="FI74" i="1"/>
  <c r="FM30" i="1"/>
  <c r="FL30" i="1"/>
  <c r="FI30" i="1"/>
  <c r="FK30" i="1"/>
  <c r="FM186" i="1"/>
  <c r="FL186" i="1"/>
  <c r="FK186" i="1"/>
  <c r="FI186" i="1"/>
  <c r="FM112" i="1"/>
  <c r="FL112" i="1"/>
  <c r="FK112" i="1"/>
  <c r="FI112" i="1"/>
  <c r="FL174" i="1"/>
  <c r="FI174" i="1"/>
  <c r="FM174" i="1"/>
  <c r="FK174" i="1"/>
  <c r="FL7" i="1"/>
  <c r="FK7" i="1"/>
  <c r="FM7" i="1"/>
  <c r="FI7" i="1"/>
  <c r="FK18" i="1"/>
  <c r="FM18" i="1"/>
  <c r="FL18" i="1"/>
  <c r="FI18" i="1"/>
  <c r="FM94" i="1"/>
  <c r="FL94" i="1"/>
  <c r="FK94" i="1"/>
  <c r="FI94" i="1"/>
  <c r="FM147" i="1"/>
  <c r="FK147" i="1"/>
  <c r="FI147" i="1"/>
  <c r="FL147" i="1"/>
  <c r="FM24" i="1"/>
  <c r="FL24" i="1"/>
  <c r="FK24" i="1"/>
  <c r="FI24" i="1"/>
  <c r="FK47" i="1"/>
  <c r="FL47" i="1"/>
  <c r="FI47" i="1"/>
  <c r="FM47" i="1"/>
  <c r="FM85" i="1"/>
  <c r="FL85" i="1"/>
  <c r="FK85" i="1"/>
  <c r="FI85" i="1"/>
  <c r="FL116" i="1"/>
  <c r="FI116" i="1"/>
  <c r="FM116" i="1"/>
  <c r="FK116" i="1"/>
  <c r="FK190" i="1"/>
  <c r="FI190" i="1"/>
  <c r="FM190" i="1"/>
  <c r="FL190" i="1"/>
  <c r="FL108" i="1"/>
  <c r="FI108" i="1"/>
  <c r="FM108" i="1"/>
  <c r="FK108" i="1"/>
  <c r="FM33" i="1"/>
  <c r="FL33" i="1"/>
  <c r="FK33" i="1"/>
  <c r="FI33" i="1"/>
  <c r="FM35" i="1"/>
  <c r="FL35" i="1"/>
  <c r="FK35" i="1"/>
  <c r="FI35" i="1"/>
  <c r="FL101" i="1"/>
  <c r="FK101" i="1"/>
  <c r="FM101" i="1"/>
  <c r="FI101" i="1"/>
  <c r="FM21" i="1"/>
  <c r="FL21" i="1"/>
  <c r="FK21" i="1"/>
  <c r="FI21" i="1"/>
  <c r="FL142" i="1"/>
  <c r="FK142" i="1"/>
  <c r="FM142" i="1"/>
  <c r="FI142" i="1"/>
  <c r="FK136" i="1"/>
  <c r="FM136" i="1"/>
  <c r="FL136" i="1"/>
  <c r="FI136" i="1"/>
  <c r="FL160" i="1"/>
  <c r="FM160" i="1"/>
  <c r="FK160" i="1"/>
  <c r="FI160" i="1"/>
  <c r="FM140" i="1"/>
  <c r="FL140" i="1"/>
  <c r="FK140" i="1"/>
  <c r="FI140" i="1"/>
  <c r="FM29" i="1"/>
  <c r="FL29" i="1"/>
  <c r="FK29" i="1"/>
  <c r="FI29" i="1"/>
  <c r="FM22" i="1"/>
  <c r="FL22" i="1"/>
  <c r="FK22" i="1"/>
  <c r="FI22" i="1"/>
  <c r="FL122" i="1"/>
  <c r="FI122" i="1"/>
  <c r="FM122" i="1"/>
  <c r="FK122" i="1"/>
  <c r="FM79" i="1"/>
  <c r="FK79" i="1"/>
  <c r="FI79" i="1"/>
  <c r="FM66" i="1"/>
  <c r="FL66" i="1"/>
  <c r="FK66" i="1"/>
  <c r="FI66" i="1"/>
  <c r="FK111" i="1"/>
  <c r="FM111" i="1"/>
  <c r="FL111" i="1"/>
  <c r="FI111" i="1"/>
  <c r="FL156" i="1"/>
  <c r="FK156" i="1"/>
  <c r="FM156" i="1"/>
  <c r="FI156" i="1"/>
  <c r="FM27" i="1"/>
  <c r="FL27" i="1"/>
  <c r="FK27" i="1"/>
  <c r="FI27" i="1"/>
  <c r="FN106" i="1"/>
  <c r="FJ106" i="1" s="1"/>
  <c r="FO106" i="1" s="1"/>
  <c r="FN154" i="1" l="1"/>
  <c r="FJ154" i="1" s="1"/>
  <c r="FO154" i="1" s="1"/>
  <c r="FN172" i="1"/>
  <c r="FJ172" i="1" s="1"/>
  <c r="FO172" i="1" s="1"/>
  <c r="FN179" i="1"/>
  <c r="FJ179" i="1" s="1"/>
  <c r="FO179" i="1" s="1"/>
  <c r="FN192" i="1"/>
  <c r="FJ192" i="1" s="1"/>
  <c r="FO192" i="1" s="1"/>
  <c r="FN190" i="1"/>
  <c r="FJ190" i="1" s="1"/>
  <c r="FO190" i="1" s="1"/>
  <c r="FN182" i="1"/>
  <c r="FJ182" i="1" s="1"/>
  <c r="FO182" i="1" s="1"/>
  <c r="FN56" i="1"/>
  <c r="FJ56" i="1" s="1"/>
  <c r="FN113" i="1"/>
  <c r="FJ113" i="1" s="1"/>
  <c r="FO113" i="1" s="1"/>
  <c r="FN143" i="1"/>
  <c r="FJ143" i="1" s="1"/>
  <c r="FO143" i="1" s="1"/>
  <c r="FN61" i="1"/>
  <c r="FJ61" i="1" s="1"/>
  <c r="FN145" i="1"/>
  <c r="FJ145" i="1" s="1"/>
  <c r="FO145" i="1" s="1"/>
  <c r="FN89" i="1"/>
  <c r="FJ89" i="1" s="1"/>
  <c r="FO89" i="1" s="1"/>
  <c r="FN21" i="1"/>
  <c r="FJ21" i="1" s="1"/>
  <c r="FN85" i="1"/>
  <c r="FJ85" i="1" s="1"/>
  <c r="FO85" i="1" s="1"/>
  <c r="FN112" i="1"/>
  <c r="FJ112" i="1" s="1"/>
  <c r="FO112" i="1" s="1"/>
  <c r="FN5" i="1"/>
  <c r="FJ5" i="1" s="1"/>
  <c r="FO5" i="1" s="1"/>
  <c r="FN14" i="1"/>
  <c r="FJ14" i="1" s="1"/>
  <c r="FO14" i="1" s="1"/>
  <c r="FN51" i="1"/>
  <c r="FJ51" i="1" s="1"/>
  <c r="FO51" i="1" s="1"/>
  <c r="FN129" i="1"/>
  <c r="FJ129" i="1" s="1"/>
  <c r="FO129" i="1" s="1"/>
  <c r="FN17" i="1"/>
  <c r="FJ17" i="1" s="1"/>
  <c r="FO17" i="1" s="1"/>
  <c r="FN48" i="1"/>
  <c r="FJ48" i="1" s="1"/>
  <c r="FO48" i="1" s="1"/>
  <c r="FN10" i="1"/>
  <c r="FJ10" i="1" s="1"/>
  <c r="FO10" i="1" s="1"/>
  <c r="FN155" i="1"/>
  <c r="FJ155" i="1" s="1"/>
  <c r="FO155" i="1" s="1"/>
  <c r="FN66" i="1"/>
  <c r="FJ66" i="1" s="1"/>
  <c r="FO66" i="1" s="1"/>
  <c r="FN45" i="1"/>
  <c r="FJ45" i="1" s="1"/>
  <c r="FO45" i="1" s="1"/>
  <c r="FN125" i="1"/>
  <c r="FJ125" i="1" s="1"/>
  <c r="FO125" i="1" s="1"/>
  <c r="FN149" i="1"/>
  <c r="FJ149" i="1" s="1"/>
  <c r="FO149" i="1" s="1"/>
  <c r="FN162" i="1"/>
  <c r="FJ162" i="1" s="1"/>
  <c r="FO162" i="1" s="1"/>
  <c r="FN93" i="1"/>
  <c r="FJ93" i="1" s="1"/>
  <c r="FO93" i="1" s="1"/>
  <c r="FN15" i="1"/>
  <c r="FJ15" i="1" s="1"/>
  <c r="FO15" i="1" s="1"/>
  <c r="FN130" i="1"/>
  <c r="FJ130" i="1" s="1"/>
  <c r="FO130" i="1" s="1"/>
  <c r="FN105" i="1"/>
  <c r="FJ105" i="1" s="1"/>
  <c r="FN95" i="1"/>
  <c r="FJ95" i="1" s="1"/>
  <c r="FO95" i="1" s="1"/>
  <c r="FN20" i="1"/>
  <c r="FJ20" i="1" s="1"/>
  <c r="FO20" i="1" s="1"/>
  <c r="FN39" i="1"/>
  <c r="FJ39" i="1" s="1"/>
  <c r="FO39" i="1" s="1"/>
  <c r="FN165" i="1"/>
  <c r="FJ165" i="1" s="1"/>
  <c r="FO165" i="1" s="1"/>
  <c r="FN37" i="1"/>
  <c r="FJ37" i="1" s="1"/>
  <c r="FN92" i="1"/>
  <c r="FJ92" i="1" s="1"/>
  <c r="FO92" i="1" s="1"/>
  <c r="FN135" i="1"/>
  <c r="FJ135" i="1" s="1"/>
  <c r="FO135" i="1" s="1"/>
  <c r="FN91" i="1"/>
  <c r="FJ91" i="1" s="1"/>
  <c r="FO91" i="1" s="1"/>
  <c r="FN180" i="1"/>
  <c r="FJ180" i="1" s="1"/>
  <c r="FO180" i="1" s="1"/>
  <c r="FN87" i="1"/>
  <c r="FJ87" i="1" s="1"/>
  <c r="FO87" i="1" s="1"/>
  <c r="FN108" i="1"/>
  <c r="FJ108" i="1" s="1"/>
  <c r="FO108" i="1" s="1"/>
  <c r="FN80" i="1"/>
  <c r="FJ80" i="1" s="1"/>
  <c r="FO80" i="1" s="1"/>
  <c r="FN156" i="1"/>
  <c r="FJ156" i="1" s="1"/>
  <c r="FO156" i="1" s="1"/>
  <c r="FN111" i="1"/>
  <c r="FJ111" i="1" s="1"/>
  <c r="FO111" i="1" s="1"/>
  <c r="FN88" i="1"/>
  <c r="FJ88" i="1" s="1"/>
  <c r="FO88" i="1" s="1"/>
  <c r="FN33" i="1"/>
  <c r="FJ33" i="1" s="1"/>
  <c r="FO33" i="1" s="1"/>
  <c r="FN116" i="1"/>
  <c r="FJ116" i="1" s="1"/>
  <c r="FO116" i="1" s="1"/>
  <c r="FN47" i="1"/>
  <c r="FJ47" i="1" s="1"/>
  <c r="FN174" i="1"/>
  <c r="FJ174" i="1" s="1"/>
  <c r="FO174" i="1" s="1"/>
  <c r="FN16" i="1"/>
  <c r="FJ16" i="1" s="1"/>
  <c r="FO16" i="1" s="1"/>
  <c r="FN133" i="1"/>
  <c r="FJ133" i="1" s="1"/>
  <c r="FO133" i="1" s="1"/>
  <c r="FN123" i="1"/>
  <c r="FJ123" i="1" s="1"/>
  <c r="FO123" i="1" s="1"/>
  <c r="FN104" i="1"/>
  <c r="FJ104" i="1" s="1"/>
  <c r="FO104" i="1" s="1"/>
  <c r="FN28" i="1"/>
  <c r="FJ28" i="1" s="1"/>
  <c r="FN64" i="1"/>
  <c r="FJ64" i="1" s="1"/>
  <c r="FO64" i="1" s="1"/>
  <c r="FN54" i="1"/>
  <c r="FJ54" i="1" s="1"/>
  <c r="FO54" i="1" s="1"/>
  <c r="FN115" i="1"/>
  <c r="FJ115" i="1" s="1"/>
  <c r="FO115" i="1" s="1"/>
  <c r="FN171" i="1"/>
  <c r="FJ171" i="1" s="1"/>
  <c r="FO171" i="1" s="1"/>
  <c r="FN26" i="1"/>
  <c r="FJ26" i="1" s="1"/>
  <c r="FN124" i="1"/>
  <c r="FJ124" i="1" s="1"/>
  <c r="FO124" i="1" s="1"/>
  <c r="FN132" i="1"/>
  <c r="FJ132" i="1" s="1"/>
  <c r="FO132" i="1" s="1"/>
  <c r="FN110" i="1"/>
  <c r="FJ110" i="1" s="1"/>
  <c r="FN78" i="1"/>
  <c r="FJ78" i="1" s="1"/>
  <c r="FO78" i="1" s="1"/>
  <c r="FN75" i="1"/>
  <c r="FJ75" i="1" s="1"/>
  <c r="FO75" i="1" s="1"/>
  <c r="FN57" i="1"/>
  <c r="FJ57" i="1" s="1"/>
  <c r="FO57" i="1" s="1"/>
  <c r="FN53" i="1"/>
  <c r="FN32" i="1"/>
  <c r="FJ32" i="1" s="1"/>
  <c r="FN97" i="1"/>
  <c r="FJ97" i="1" s="1"/>
  <c r="FO97" i="1" s="1"/>
  <c r="FN157" i="1"/>
  <c r="FJ157" i="1" s="1"/>
  <c r="FO157" i="1" s="1"/>
  <c r="FN3" i="1"/>
  <c r="FJ3" i="1" s="1"/>
  <c r="FO3" i="1" s="1"/>
  <c r="FN69" i="1"/>
  <c r="FJ69" i="1" s="1"/>
  <c r="FO69" i="1" s="1"/>
  <c r="FN109" i="1"/>
  <c r="FJ109" i="1" s="1"/>
  <c r="FO109" i="1" s="1"/>
  <c r="FN44" i="1"/>
  <c r="FJ44" i="1" s="1"/>
  <c r="FO44" i="1" s="1"/>
  <c r="FN161" i="1"/>
  <c r="FJ161" i="1" s="1"/>
  <c r="FO161" i="1" s="1"/>
  <c r="FN40" i="1"/>
  <c r="FJ40" i="1" s="1"/>
  <c r="FO40" i="1" s="1"/>
  <c r="FN58" i="1"/>
  <c r="FJ58" i="1" s="1"/>
  <c r="FO58" i="1" s="1"/>
  <c r="FN166" i="1"/>
  <c r="FJ166" i="1" s="1"/>
  <c r="FO166" i="1" s="1"/>
  <c r="FN169" i="1"/>
  <c r="FJ169" i="1" s="1"/>
  <c r="FO169" i="1" s="1"/>
  <c r="FN81" i="1"/>
  <c r="FJ81" i="1" s="1"/>
  <c r="FO81" i="1" s="1"/>
  <c r="FN71" i="1"/>
  <c r="FJ71" i="1" s="1"/>
  <c r="FO71" i="1" s="1"/>
  <c r="FN12" i="1"/>
  <c r="FJ12" i="1" s="1"/>
  <c r="FO12" i="1" s="1"/>
  <c r="FN173" i="1"/>
  <c r="FJ173" i="1" s="1"/>
  <c r="FO173" i="1" s="1"/>
  <c r="FN167" i="1"/>
  <c r="FJ167" i="1" s="1"/>
  <c r="FO167" i="1" s="1"/>
  <c r="FN4" i="1"/>
  <c r="FJ4" i="1" s="1"/>
  <c r="FO4" i="1" s="1"/>
  <c r="FN46" i="1"/>
  <c r="FJ46" i="1" s="1"/>
  <c r="FO46" i="1" s="1"/>
  <c r="FN158" i="1"/>
  <c r="FJ158" i="1" s="1"/>
  <c r="FO158" i="1" s="1"/>
  <c r="FN70" i="1"/>
  <c r="FJ70" i="1" s="1"/>
  <c r="FO70" i="1" s="1"/>
  <c r="FN62" i="1"/>
  <c r="FJ62" i="1" s="1"/>
  <c r="FO62" i="1" s="1"/>
  <c r="FN84" i="1"/>
  <c r="FJ84" i="1" s="1"/>
  <c r="FO84" i="1" s="1"/>
  <c r="FN79" i="1"/>
  <c r="FJ79" i="1" s="1"/>
  <c r="FN34" i="1"/>
  <c r="FJ34" i="1" s="1"/>
  <c r="FO34" i="1" s="1"/>
  <c r="FN19" i="1"/>
  <c r="FJ19" i="1" s="1"/>
  <c r="FO19" i="1" s="1"/>
  <c r="FN152" i="1"/>
  <c r="FJ152" i="1" s="1"/>
  <c r="FO152" i="1" s="1"/>
  <c r="FN189" i="1"/>
  <c r="FJ189" i="1" s="1"/>
  <c r="FO189" i="1" s="1"/>
  <c r="FN29" i="1"/>
  <c r="FJ29" i="1" s="1"/>
  <c r="FO29" i="1" s="1"/>
  <c r="FN160" i="1"/>
  <c r="FJ160" i="1" s="1"/>
  <c r="FO160" i="1" s="1"/>
  <c r="FN142" i="1"/>
  <c r="FJ142" i="1" s="1"/>
  <c r="FO142" i="1" s="1"/>
  <c r="FN101" i="1"/>
  <c r="FJ101" i="1" s="1"/>
  <c r="FO101" i="1" s="1"/>
  <c r="FN147" i="1"/>
  <c r="FJ147" i="1" s="1"/>
  <c r="FO147" i="1" s="1"/>
  <c r="FN126" i="1"/>
  <c r="FJ126" i="1" s="1"/>
  <c r="FO126" i="1" s="1"/>
  <c r="FN2" i="1"/>
  <c r="FJ2" i="1" s="1"/>
  <c r="FO2" i="1" s="1"/>
  <c r="FN74" i="1"/>
  <c r="FJ74" i="1" s="1"/>
  <c r="FO74" i="1" s="1"/>
  <c r="FN96" i="1"/>
  <c r="FJ96" i="1" s="1"/>
  <c r="FO96" i="1" s="1"/>
  <c r="FN184" i="1"/>
  <c r="FJ184" i="1" s="1"/>
  <c r="FO184" i="1" s="1"/>
  <c r="FN177" i="1"/>
  <c r="FJ177" i="1" s="1"/>
  <c r="FO177" i="1" s="1"/>
  <c r="FN90" i="1"/>
  <c r="FJ90" i="1" s="1"/>
  <c r="FO90" i="1" s="1"/>
  <c r="FN153" i="1"/>
  <c r="FJ153" i="1" s="1"/>
  <c r="FO153" i="1" s="1"/>
  <c r="FN63" i="1"/>
  <c r="FJ63" i="1" s="1"/>
  <c r="FO63" i="1" s="1"/>
  <c r="FN144" i="1"/>
  <c r="FJ144" i="1" s="1"/>
  <c r="FO144" i="1" s="1"/>
  <c r="FN38" i="1"/>
  <c r="FJ38" i="1" s="1"/>
  <c r="FO38" i="1" s="1"/>
  <c r="FN128" i="1"/>
  <c r="FJ128" i="1" s="1"/>
  <c r="FO128" i="1" s="1"/>
  <c r="FN73" i="1"/>
  <c r="FJ73" i="1" s="1"/>
  <c r="FO73" i="1" s="1"/>
  <c r="FN120" i="1"/>
  <c r="FJ120" i="1" s="1"/>
  <c r="FO120" i="1" s="1"/>
  <c r="FN100" i="1"/>
  <c r="FJ100" i="1" s="1"/>
  <c r="FO100" i="1" s="1"/>
  <c r="FN191" i="1"/>
  <c r="FJ191" i="1" s="1"/>
  <c r="FO191" i="1" s="1"/>
  <c r="FN43" i="1"/>
  <c r="FJ43" i="1" s="1"/>
  <c r="FO43" i="1" s="1"/>
  <c r="FN150" i="1"/>
  <c r="FJ150" i="1" s="1"/>
  <c r="FO150" i="1" s="1"/>
  <c r="FN175" i="1"/>
  <c r="FJ175" i="1" s="1"/>
  <c r="FO175" i="1" s="1"/>
  <c r="FN141" i="1"/>
  <c r="FJ141" i="1" s="1"/>
  <c r="FO141" i="1" s="1"/>
  <c r="FN131" i="1"/>
  <c r="FJ131" i="1" s="1"/>
  <c r="FO131" i="1" s="1"/>
  <c r="FN151" i="1"/>
  <c r="FJ151" i="1" s="1"/>
  <c r="FO151" i="1" s="1"/>
  <c r="FN137" i="1"/>
  <c r="FJ137" i="1" s="1"/>
  <c r="FO137" i="1" s="1"/>
  <c r="FN159" i="1"/>
  <c r="FJ159" i="1" s="1"/>
  <c r="FO159" i="1" s="1"/>
  <c r="FN27" i="1"/>
  <c r="FJ27" i="1" s="1"/>
  <c r="FO27" i="1" s="1"/>
  <c r="FN67" i="1"/>
  <c r="FJ67" i="1" s="1"/>
  <c r="FO67" i="1" s="1"/>
  <c r="FN23" i="1"/>
  <c r="FJ23" i="1" s="1"/>
  <c r="FN186" i="1"/>
  <c r="FJ186" i="1" s="1"/>
  <c r="FO186" i="1" s="1"/>
  <c r="FN18" i="1"/>
  <c r="FJ18" i="1" s="1"/>
  <c r="FN134" i="1"/>
  <c r="FJ134" i="1" s="1"/>
  <c r="FO134" i="1" s="1"/>
  <c r="FN65" i="1"/>
  <c r="FJ65" i="1" s="1"/>
  <c r="FN193" i="1"/>
  <c r="FJ193" i="1" s="1"/>
  <c r="FO193" i="1" s="1"/>
  <c r="FN41" i="1"/>
  <c r="FJ41" i="1" s="1"/>
  <c r="FO41" i="1" s="1"/>
  <c r="FN7" i="1"/>
  <c r="FJ7" i="1" s="1"/>
  <c r="FO7" i="1" s="1"/>
  <c r="FN183" i="1"/>
  <c r="FJ183" i="1" s="1"/>
  <c r="FO183" i="1" s="1"/>
  <c r="FN13" i="1"/>
  <c r="FJ13" i="1" s="1"/>
  <c r="FO13" i="1" s="1"/>
  <c r="FN102" i="1"/>
  <c r="FJ102" i="1" s="1"/>
  <c r="FO102" i="1" s="1"/>
  <c r="FN83" i="1"/>
  <c r="FJ83" i="1" s="1"/>
  <c r="FO83" i="1" s="1"/>
  <c r="FN121" i="1"/>
  <c r="FJ121" i="1" s="1"/>
  <c r="FO121" i="1" s="1"/>
  <c r="FN55" i="1"/>
  <c r="FJ55" i="1" s="1"/>
  <c r="FO55" i="1" s="1"/>
  <c r="FN181" i="1"/>
  <c r="FJ181" i="1" s="1"/>
  <c r="FO181" i="1" s="1"/>
  <c r="FN42" i="1"/>
  <c r="FJ42" i="1" s="1"/>
  <c r="FO42" i="1" s="1"/>
  <c r="FN118" i="1"/>
  <c r="FJ118" i="1" s="1"/>
  <c r="FO118" i="1" s="1"/>
  <c r="FN114" i="1"/>
  <c r="FJ114" i="1" s="1"/>
  <c r="FO114" i="1" s="1"/>
  <c r="FN22" i="1"/>
  <c r="FJ22" i="1" s="1"/>
  <c r="FO22" i="1" s="1"/>
  <c r="FN140" i="1"/>
  <c r="FJ140" i="1" s="1"/>
  <c r="FO140" i="1" s="1"/>
  <c r="FN136" i="1"/>
  <c r="FJ136" i="1" s="1"/>
  <c r="FO136" i="1" s="1"/>
  <c r="FN35" i="1"/>
  <c r="FJ35" i="1" s="1"/>
  <c r="FO35" i="1" s="1"/>
  <c r="FN24" i="1"/>
  <c r="FJ24" i="1" s="1"/>
  <c r="FO24" i="1" s="1"/>
  <c r="FN94" i="1"/>
  <c r="FJ94" i="1" s="1"/>
  <c r="FO94" i="1" s="1"/>
  <c r="FN68" i="1"/>
  <c r="FJ68" i="1" s="1"/>
  <c r="FO68" i="1" s="1"/>
  <c r="FN72" i="1"/>
  <c r="FJ72" i="1" s="1"/>
  <c r="FO72" i="1" s="1"/>
  <c r="FN25" i="1"/>
  <c r="FJ25" i="1" s="1"/>
  <c r="FO25" i="1" s="1"/>
  <c r="FN163" i="1"/>
  <c r="FJ163" i="1" s="1"/>
  <c r="FO163" i="1" s="1"/>
  <c r="FN76" i="1"/>
  <c r="FJ76" i="1" s="1"/>
  <c r="FO76" i="1" s="1"/>
  <c r="FN49" i="1"/>
  <c r="FJ49" i="1" s="1"/>
  <c r="FO49" i="1" s="1"/>
  <c r="FN36" i="1"/>
  <c r="FJ36" i="1" s="1"/>
  <c r="FO36" i="1" s="1"/>
  <c r="FN99" i="1"/>
  <c r="FJ99" i="1" s="1"/>
  <c r="FO99" i="1" s="1"/>
  <c r="FN103" i="1"/>
  <c r="FJ103" i="1" s="1"/>
  <c r="FO103" i="1" s="1"/>
  <c r="FN60" i="1"/>
  <c r="FJ60" i="1" s="1"/>
  <c r="FO60" i="1" s="1"/>
  <c r="FN122" i="1"/>
  <c r="FJ122" i="1" s="1"/>
  <c r="FO122" i="1" s="1"/>
  <c r="FN6" i="1"/>
  <c r="FJ6" i="1" s="1"/>
  <c r="FO6" i="1" s="1"/>
  <c r="FN8" i="1"/>
  <c r="FJ8" i="1" s="1"/>
  <c r="FO8" i="1" s="1"/>
  <c r="FN127" i="1"/>
  <c r="FJ127" i="1" s="1"/>
  <c r="FO127" i="1" s="1"/>
  <c r="FN107" i="1"/>
  <c r="FJ107" i="1" s="1"/>
  <c r="FO107" i="1" s="1"/>
  <c r="FN138" i="1"/>
  <c r="FJ138" i="1" s="1"/>
  <c r="FO138" i="1" s="1"/>
  <c r="FN11" i="1"/>
  <c r="FJ11" i="1" s="1"/>
  <c r="FO11" i="1" s="1"/>
  <c r="FN9" i="1"/>
  <c r="FJ9" i="1" s="1"/>
  <c r="FO9" i="1" s="1"/>
  <c r="FN82" i="1"/>
  <c r="FJ82" i="1" s="1"/>
  <c r="FO82" i="1" s="1"/>
  <c r="FN77" i="1"/>
  <c r="FJ77" i="1" s="1"/>
  <c r="FO77" i="1" s="1"/>
  <c r="FN139" i="1"/>
  <c r="FJ139" i="1" s="1"/>
  <c r="FO139" i="1" s="1"/>
  <c r="FN30" i="1"/>
  <c r="FJ30" i="1" s="1"/>
  <c r="FO30" i="1" s="1"/>
  <c r="FN31" i="1"/>
  <c r="FJ31" i="1" s="1"/>
  <c r="FO31" i="1" s="1"/>
  <c r="FN52" i="1"/>
  <c r="FJ52" i="1" s="1"/>
  <c r="FO52" i="1" s="1"/>
  <c r="FN50" i="1"/>
  <c r="FJ50" i="1" s="1"/>
  <c r="FN117" i="1"/>
  <c r="FJ117" i="1" s="1"/>
  <c r="FO117" i="1" s="1"/>
  <c r="FN86" i="1"/>
  <c r="FJ86" i="1" s="1"/>
  <c r="FO86" i="1" s="1"/>
  <c r="FN148" i="1"/>
  <c r="FJ148" i="1" s="1"/>
  <c r="FO148" i="1" s="1"/>
  <c r="FN194" i="1"/>
  <c r="FJ194" i="1" s="1"/>
  <c r="FO194" i="1" s="1"/>
  <c r="FN170" i="1"/>
  <c r="FJ170" i="1" s="1"/>
  <c r="FO170" i="1" s="1"/>
  <c r="FN119" i="1"/>
  <c r="FJ119" i="1" s="1"/>
  <c r="FO119" i="1" s="1"/>
  <c r="FN164" i="1"/>
  <c r="FJ164" i="1" s="1"/>
  <c r="FO164" i="1" s="1"/>
  <c r="FN98" i="1"/>
  <c r="FJ98" i="1" s="1"/>
  <c r="FN59" i="1"/>
  <c r="FJ59" i="1" s="1"/>
  <c r="ET146" i="1"/>
  <c r="FL146" i="1" s="1"/>
  <c r="BX146" i="1"/>
  <c r="DG146" i="1" s="1"/>
  <c r="DI146" i="1" s="1"/>
  <c r="FO56" i="1" l="1"/>
  <c r="FO98" i="1"/>
  <c r="FO50" i="1"/>
  <c r="FO23" i="1"/>
  <c r="FO105" i="1"/>
  <c r="FO18" i="1"/>
  <c r="FO47" i="1"/>
  <c r="FO65" i="1"/>
  <c r="FO79" i="1"/>
  <c r="FO110" i="1"/>
  <c r="FO28" i="1"/>
  <c r="FO59" i="1"/>
  <c r="FO32" i="1"/>
  <c r="FO26" i="1"/>
  <c r="FO37" i="1"/>
  <c r="FO21" i="1"/>
  <c r="FO61" i="1"/>
  <c r="FJ53" i="1"/>
  <c r="AJ146" i="1"/>
  <c r="FI146" i="1"/>
  <c r="FN146" i="1" s="1"/>
  <c r="FJ146" i="1" s="1"/>
  <c r="FO146" i="1" s="1"/>
  <c r="FO53" i="1" l="1"/>
</calcChain>
</file>

<file path=xl/sharedStrings.xml><?xml version="1.0" encoding="utf-8"?>
<sst xmlns="http://schemas.openxmlformats.org/spreadsheetml/2006/main" count="752" uniqueCount="369">
  <si>
    <t>Name</t>
  </si>
  <si>
    <t>Contract</t>
  </si>
  <si>
    <t>K1</t>
  </si>
  <si>
    <t>P1</t>
  </si>
  <si>
    <t>K2</t>
  </si>
  <si>
    <t>P2</t>
  </si>
  <si>
    <t>K3</t>
  </si>
  <si>
    <t>P3</t>
  </si>
  <si>
    <t>K4</t>
  </si>
  <si>
    <t>P4</t>
  </si>
  <si>
    <t>K5</t>
  </si>
  <si>
    <t>P5</t>
  </si>
  <si>
    <t>K6</t>
  </si>
  <si>
    <t>P6</t>
  </si>
  <si>
    <t>K7</t>
  </si>
  <si>
    <t>P7</t>
  </si>
  <si>
    <t>K8</t>
  </si>
  <si>
    <t>P8</t>
  </si>
  <si>
    <t>K9</t>
  </si>
  <si>
    <t>P9</t>
  </si>
  <si>
    <t>K10</t>
  </si>
  <si>
    <t>P10</t>
  </si>
  <si>
    <t>K11</t>
  </si>
  <si>
    <t>P11</t>
  </si>
  <si>
    <t>K12</t>
  </si>
  <si>
    <t>P12</t>
  </si>
  <si>
    <t>K13</t>
  </si>
  <si>
    <t>P13</t>
  </si>
  <si>
    <t>K14</t>
  </si>
  <si>
    <t>P14</t>
  </si>
  <si>
    <t>Possibilities</t>
  </si>
  <si>
    <t>Sikap Decrement</t>
  </si>
  <si>
    <t>chances</t>
  </si>
  <si>
    <t>xJawab</t>
  </si>
  <si>
    <t>Normalisasi</t>
  </si>
  <si>
    <t>Max Personal</t>
  </si>
  <si>
    <t>Max Transfer</t>
  </si>
  <si>
    <t>Total</t>
  </si>
  <si>
    <t>Transfer</t>
  </si>
  <si>
    <t>Bobot Bonus</t>
  </si>
  <si>
    <t>Bonus</t>
  </si>
  <si>
    <t>SK1</t>
  </si>
  <si>
    <t>SP1</t>
  </si>
  <si>
    <t>ST1</t>
  </si>
  <si>
    <t>SR1</t>
  </si>
  <si>
    <t>SK2</t>
  </si>
  <si>
    <t>SP2</t>
  </si>
  <si>
    <t>SR2</t>
  </si>
  <si>
    <t>ST2</t>
  </si>
  <si>
    <t>SK3</t>
  </si>
  <si>
    <t>SP3</t>
  </si>
  <si>
    <t>SR3</t>
  </si>
  <si>
    <t>ST3</t>
  </si>
  <si>
    <t>SK4</t>
  </si>
  <si>
    <t>SP4</t>
  </si>
  <si>
    <t>SR4</t>
  </si>
  <si>
    <t>ST4</t>
  </si>
  <si>
    <t>SK5</t>
  </si>
  <si>
    <t>SP5</t>
  </si>
  <si>
    <t>SR5</t>
  </si>
  <si>
    <t>ST5</t>
  </si>
  <si>
    <t>SK6</t>
  </si>
  <si>
    <t>SP6</t>
  </si>
  <si>
    <t>SR6</t>
  </si>
  <si>
    <t>ST6</t>
  </si>
  <si>
    <t>SK7</t>
  </si>
  <si>
    <t>SR7</t>
  </si>
  <si>
    <t>SK8</t>
  </si>
  <si>
    <t>SP8</t>
  </si>
  <si>
    <t>SR8</t>
  </si>
  <si>
    <t>ST7</t>
  </si>
  <si>
    <t>SK9</t>
  </si>
  <si>
    <t>SP9</t>
  </si>
  <si>
    <t>SR9</t>
  </si>
  <si>
    <t>SK10</t>
  </si>
  <si>
    <t>SR10</t>
  </si>
  <si>
    <t>SK11</t>
  </si>
  <si>
    <t>SP11</t>
  </si>
  <si>
    <t>SR11</t>
  </si>
  <si>
    <t>SK12</t>
  </si>
  <si>
    <t>SR12</t>
  </si>
  <si>
    <t>SK13</t>
  </si>
  <si>
    <t>SR13</t>
  </si>
  <si>
    <t>SK14</t>
  </si>
  <si>
    <t>SR14</t>
  </si>
  <si>
    <t>Ketik</t>
  </si>
  <si>
    <t>Hitung Sikap</t>
  </si>
  <si>
    <t>Modal Sikap</t>
  </si>
  <si>
    <t>Sikap</t>
  </si>
  <si>
    <t>T1</t>
  </si>
  <si>
    <t>T2</t>
  </si>
  <si>
    <t>T3</t>
  </si>
  <si>
    <t>T4</t>
  </si>
  <si>
    <t>T5</t>
  </si>
  <si>
    <t>T6</t>
  </si>
  <si>
    <t>T7.1</t>
  </si>
  <si>
    <t>T7.2</t>
  </si>
  <si>
    <t>T7</t>
  </si>
  <si>
    <t>Tugas</t>
  </si>
  <si>
    <t>Kuis Koding</t>
  </si>
  <si>
    <t>B-Sikap</t>
  </si>
  <si>
    <t>B-Tugas</t>
  </si>
  <si>
    <t>A-Sikap</t>
  </si>
  <si>
    <t>A-Tugas</t>
  </si>
  <si>
    <t>Class</t>
  </si>
  <si>
    <t>Doni Andreansyah</t>
  </si>
  <si>
    <t>Firman Akbar S.</t>
  </si>
  <si>
    <t>Hanifah Marwaghina</t>
  </si>
  <si>
    <t>Tri Adiwijaya</t>
  </si>
  <si>
    <t>Ivan Arif M.</t>
  </si>
  <si>
    <t>Muhammad Yusuf R.</t>
  </si>
  <si>
    <t>Maulana Aripianto</t>
  </si>
  <si>
    <t>A</t>
  </si>
  <si>
    <t>Dwiki Gusandri A.</t>
  </si>
  <si>
    <t>B</t>
  </si>
  <si>
    <t>Fachri Azizi R.</t>
  </si>
  <si>
    <t>Faisal Arsyad</t>
  </si>
  <si>
    <t>Ferlyana Azizah</t>
  </si>
  <si>
    <t>Krishna Eka B.</t>
  </si>
  <si>
    <t>Nur Farhan R.</t>
  </si>
  <si>
    <t>Ravy Rizkyan</t>
  </si>
  <si>
    <t>Reynaldi Pratama</t>
  </si>
  <si>
    <t>Farhan Hadi L.</t>
  </si>
  <si>
    <t>Ferdian Kriswanto</t>
  </si>
  <si>
    <t>Kintan Comalla S.</t>
  </si>
  <si>
    <t>Sayyid Kutub A.</t>
  </si>
  <si>
    <t>Zulfa Zahrotul S.</t>
  </si>
  <si>
    <t>Ahmad Choirul</t>
  </si>
  <si>
    <t>Mohamad Daniel T.</t>
  </si>
  <si>
    <t>Adelia Shyfa F. R.</t>
  </si>
  <si>
    <t>Ahmad Ali</t>
  </si>
  <si>
    <t>Alfira Dyah K. W.</t>
  </si>
  <si>
    <t>Andre Muchlisin</t>
  </si>
  <si>
    <t>Aulia Rafi</t>
  </si>
  <si>
    <t>Azalea Pertiwi</t>
  </si>
  <si>
    <t>Caesar Apridarkar</t>
  </si>
  <si>
    <t>Dwi Tina A.</t>
  </si>
  <si>
    <t>Eggha Mutiara S.</t>
  </si>
  <si>
    <t>Fardian Ramadhan</t>
  </si>
  <si>
    <t>Ferdy Mauritz</t>
  </si>
  <si>
    <t>C</t>
  </si>
  <si>
    <t>Achmad Dino S.</t>
  </si>
  <si>
    <t>Aditia Ahmad B.</t>
  </si>
  <si>
    <t>Aldin Mubarok G.</t>
  </si>
  <si>
    <t>Algifachri Gilang S.</t>
  </si>
  <si>
    <t>Ammarsyah Dhikrama</t>
  </si>
  <si>
    <t>Assegaf Insani</t>
  </si>
  <si>
    <t>Damario Ibnu P.</t>
  </si>
  <si>
    <t>Dian Roslita S.</t>
  </si>
  <si>
    <t>Gagas Satrio</t>
  </si>
  <si>
    <t>Isti Azzah S.</t>
  </si>
  <si>
    <t>Kintan Khairunnisa</t>
  </si>
  <si>
    <t>Luqman Hakim H. S.</t>
  </si>
  <si>
    <t>Muhamad Rifqi</t>
  </si>
  <si>
    <t>Muhammad Azhari</t>
  </si>
  <si>
    <t>Muhammad Hadyan A. W.</t>
  </si>
  <si>
    <t>Muhammad Haviz A. A. P.</t>
  </si>
  <si>
    <t>Muhammad Irsyad K.</t>
  </si>
  <si>
    <t>Muhammad Irvan Z.</t>
  </si>
  <si>
    <t>Muhammad Rafi T.</t>
  </si>
  <si>
    <t>Muhammad Rizky Y.</t>
  </si>
  <si>
    <t>Muhammad Rohfi</t>
  </si>
  <si>
    <t>Naufal Syarif</t>
  </si>
  <si>
    <t>Nazhifah Irbah</t>
  </si>
  <si>
    <t>Nico Naufal A.</t>
  </si>
  <si>
    <t>Nur Muhammad S.</t>
  </si>
  <si>
    <t>Nurfaridah</t>
  </si>
  <si>
    <t>Nurul Shafirah R.</t>
  </si>
  <si>
    <t>Ramdani Tarjianto</t>
  </si>
  <si>
    <t>Rangga Pujangga</t>
  </si>
  <si>
    <t>Ratu Muthmainnah</t>
  </si>
  <si>
    <t>Selmareta Nurani</t>
  </si>
  <si>
    <t>Shelina Aulia A.</t>
  </si>
  <si>
    <t>Zilmi Rohman</t>
  </si>
  <si>
    <t>Rahmah Kusuma P.</t>
  </si>
  <si>
    <t>Ilham Ghifari P.</t>
  </si>
  <si>
    <t>Aprillia Nur A.</t>
  </si>
  <si>
    <t>Taufan Dhika S.</t>
  </si>
  <si>
    <t>Nur Rochbihat A.</t>
  </si>
  <si>
    <t>Arsyid Zamhira</t>
  </si>
  <si>
    <t>Septo Hady T.</t>
  </si>
  <si>
    <t>Abdurrahman Khadafi</t>
  </si>
  <si>
    <t>Millata Tasyakhanifa</t>
  </si>
  <si>
    <t>Yasin Alfi Y.</t>
  </si>
  <si>
    <t>Faisal Rahmat S.</t>
  </si>
  <si>
    <t>Dian Indriyani</t>
  </si>
  <si>
    <t>Aliffina Saskia B.</t>
  </si>
  <si>
    <t>Moch Jaky A.</t>
  </si>
  <si>
    <t>Muhamad Nazri E.</t>
  </si>
  <si>
    <t>Dimas Aprillianto</t>
  </si>
  <si>
    <t>Angga Adhi P.</t>
  </si>
  <si>
    <t>Muhammad Fadhal F.</t>
  </si>
  <si>
    <t>Mas Taufik N.</t>
  </si>
  <si>
    <t>Bayu Anugerah A.</t>
  </si>
  <si>
    <t>Mochammad Dinda W.</t>
  </si>
  <si>
    <t>Fatih Uzair L. A.</t>
  </si>
  <si>
    <t>Rizky Aditya S.</t>
  </si>
  <si>
    <t>Hamzah Fansuri</t>
  </si>
  <si>
    <t>Fadhilah Dwi R.</t>
  </si>
  <si>
    <t>Muhammad Fajrurramadhan</t>
  </si>
  <si>
    <t>Achmad Dion F.</t>
  </si>
  <si>
    <t>Achmad Farhan Z.</t>
  </si>
  <si>
    <t>Afif Gozali W.</t>
  </si>
  <si>
    <t>Alamsyah</t>
  </si>
  <si>
    <t>Andriansyah</t>
  </si>
  <si>
    <t>Arya Rangga D. N.</t>
  </si>
  <si>
    <t>Atha Fajar M. M.</t>
  </si>
  <si>
    <t>Bagus Susilo</t>
  </si>
  <si>
    <t>Bayu Ajie J. K.</t>
  </si>
  <si>
    <t>Bella Zulfatur R.</t>
  </si>
  <si>
    <t>Charis Hadi F.</t>
  </si>
  <si>
    <t>Cissy Aulia F.</t>
  </si>
  <si>
    <t>Clarissa Putri A.</t>
  </si>
  <si>
    <t>Daffa Satya N.</t>
  </si>
  <si>
    <t>Devi Trianur</t>
  </si>
  <si>
    <t>Dhozie Armendo</t>
  </si>
  <si>
    <t>Dila Nabilah</t>
  </si>
  <si>
    <t>Dwi Sandy R.</t>
  </si>
  <si>
    <t>Farhan Ridwansyah P.</t>
  </si>
  <si>
    <t>Gusti Novrando A.</t>
  </si>
  <si>
    <t>Muhamad Rizki N. F.</t>
  </si>
  <si>
    <t>Muhammad Fachri F.</t>
  </si>
  <si>
    <t>Muhammad Mukmin G.</t>
  </si>
  <si>
    <t>Muhammad Rivaldi</t>
  </si>
  <si>
    <t>Nining Suprasmanto</t>
  </si>
  <si>
    <t>Rafikal Hadi</t>
  </si>
  <si>
    <t>Randi Isra R.</t>
  </si>
  <si>
    <t>Rohadanah</t>
  </si>
  <si>
    <t>Syahputra Dwi M.</t>
  </si>
  <si>
    <t>Wido Afrianto</t>
  </si>
  <si>
    <t>Yogi Fahrezi</t>
  </si>
  <si>
    <t>Zufar Hafiz I. M.</t>
  </si>
  <si>
    <t>Mohammad Ramdhani</t>
  </si>
  <si>
    <t>Fernaldy</t>
  </si>
  <si>
    <t>Syawaludin Nur F.</t>
  </si>
  <si>
    <t>Agung Prasetyo</t>
  </si>
  <si>
    <t>Dimas Agung P.</t>
  </si>
  <si>
    <t>Muhammad Bagus R.</t>
  </si>
  <si>
    <t>Rayhan Ilhamsyah</t>
  </si>
  <si>
    <t>Alviansyah Amin</t>
  </si>
  <si>
    <t>Rizki Hidayat</t>
  </si>
  <si>
    <t>Ibnu Yahya</t>
  </si>
  <si>
    <t>Muhammad As A. F.</t>
  </si>
  <si>
    <t>Tasya Putri Z.</t>
  </si>
  <si>
    <t>Rizal Ainurrohman</t>
  </si>
  <si>
    <t>M.yusuf Ardabily</t>
  </si>
  <si>
    <t>M. Subhan D. I.</t>
  </si>
  <si>
    <t>Alief Fauzan</t>
  </si>
  <si>
    <t>Heru Hermawan</t>
  </si>
  <si>
    <t>Muhammad Hilman</t>
  </si>
  <si>
    <t>Tubagus Muhammad A.</t>
  </si>
  <si>
    <t>Muhamad Tarmizi</t>
  </si>
  <si>
    <t>Hermawan Pandji S.</t>
  </si>
  <si>
    <t>Irfan Nur F.</t>
  </si>
  <si>
    <t>Lembayung Ambar A.</t>
  </si>
  <si>
    <t>Hendy Aryananda</t>
  </si>
  <si>
    <t>Muhammad Rifqi F. A.</t>
  </si>
  <si>
    <t>Muhammad Ridho F.</t>
  </si>
  <si>
    <t>Abdul Rifai</t>
  </si>
  <si>
    <t>Abdul Rohim</t>
  </si>
  <si>
    <t>Ahmat Hardiansyah</t>
  </si>
  <si>
    <t>Al Khawarizmi A.</t>
  </si>
  <si>
    <t>Amiliyaafrianingsih</t>
  </si>
  <si>
    <t>Ammar Chairul B.</t>
  </si>
  <si>
    <t>Fahril Ramdani</t>
  </si>
  <si>
    <t>Faisal Ali F.</t>
  </si>
  <si>
    <t>Fikry Raenaldy</t>
  </si>
  <si>
    <t>Firhan Ramadhan</t>
  </si>
  <si>
    <t>Galang Pramudya H.</t>
  </si>
  <si>
    <t>Gheozi Zeyyidan</t>
  </si>
  <si>
    <t>Habil Maulidi</t>
  </si>
  <si>
    <t>Heri Subagja</t>
  </si>
  <si>
    <t>Igo Gustri V.</t>
  </si>
  <si>
    <t>Ilyas Dinar L.</t>
  </si>
  <si>
    <t>Intan Meilinda S.</t>
  </si>
  <si>
    <t>Kevin Sanri</t>
  </si>
  <si>
    <t>Mohamad Bagas F.</t>
  </si>
  <si>
    <t>Muhamat Taufik</t>
  </si>
  <si>
    <t>Muhammad Gilang R.</t>
  </si>
  <si>
    <t>Muhammad Nanda R.</t>
  </si>
  <si>
    <t>Muhammad Rafly I. R.</t>
  </si>
  <si>
    <t>Muhammad Reza S.</t>
  </si>
  <si>
    <t>Muhammad Rizky R. A.</t>
  </si>
  <si>
    <t>Muhammad Satrio F.</t>
  </si>
  <si>
    <t>Nur Muhammad A. F.</t>
  </si>
  <si>
    <t>Osa Nurul A.</t>
  </si>
  <si>
    <t>Rizky Nur I.</t>
  </si>
  <si>
    <t>Ryan Setiawan</t>
  </si>
  <si>
    <t>Sendy Dwi K.</t>
  </si>
  <si>
    <t>Shohibul Kahfi</t>
  </si>
  <si>
    <t>Surya Dharma B. R.</t>
  </si>
  <si>
    <t>Yuda Elvana</t>
  </si>
  <si>
    <t>Zulfikar Dewantara</t>
  </si>
  <si>
    <t>Galih Ridho I.</t>
  </si>
  <si>
    <t>Panji Anom G.</t>
  </si>
  <si>
    <t>Muhammad Rizky F.</t>
  </si>
  <si>
    <t>Muhammad Daffaa</t>
  </si>
  <si>
    <t>Valdio Iqva</t>
  </si>
  <si>
    <t>Rido Apriyansah</t>
  </si>
  <si>
    <t>Naufal Mudzakki</t>
  </si>
  <si>
    <t>Ahmad Zhafir A.</t>
  </si>
  <si>
    <t>Yes</t>
  </si>
  <si>
    <t>No</t>
  </si>
  <si>
    <t>SKT1</t>
  </si>
  <si>
    <t>SKK1</t>
  </si>
  <si>
    <t>SKK2</t>
  </si>
  <si>
    <t>SKT2</t>
  </si>
  <si>
    <t>SP7</t>
  </si>
  <si>
    <t>SKT3</t>
  </si>
  <si>
    <t>SP10</t>
  </si>
  <si>
    <t>SKT4</t>
  </si>
  <si>
    <t>SKK3</t>
  </si>
  <si>
    <t>Lainnya</t>
  </si>
  <si>
    <t>NPM</t>
  </si>
  <si>
    <t>Not Empty</t>
  </si>
  <si>
    <t>T2.1</t>
  </si>
  <si>
    <t>T2.2</t>
  </si>
  <si>
    <t>KT1</t>
  </si>
  <si>
    <t>KT2</t>
  </si>
  <si>
    <t>KT4</t>
  </si>
  <si>
    <t>KT3</t>
  </si>
  <si>
    <t>Kuis Teori</t>
  </si>
  <si>
    <t>KK1</t>
  </si>
  <si>
    <t>KK2</t>
  </si>
  <si>
    <t>KK3</t>
  </si>
  <si>
    <t>B-Kuis Teori</t>
  </si>
  <si>
    <t>B-Kuis Koding</t>
  </si>
  <si>
    <t>A-Kuis Teori</t>
  </si>
  <si>
    <t>A-Kuis Koding</t>
  </si>
  <si>
    <t>F-Sikap</t>
  </si>
  <si>
    <t>A-Total</t>
  </si>
  <si>
    <t>F-Total</t>
  </si>
  <si>
    <t>RKT1</t>
  </si>
  <si>
    <t>RKT2</t>
  </si>
  <si>
    <t>FKT2</t>
  </si>
  <si>
    <t>FKT1</t>
  </si>
  <si>
    <t>RKT3</t>
  </si>
  <si>
    <t>FKT3</t>
  </si>
  <si>
    <t>RKT4</t>
  </si>
  <si>
    <t>RKK1</t>
  </si>
  <si>
    <t>FKK1</t>
  </si>
  <si>
    <t>RKK2</t>
  </si>
  <si>
    <t>FKK2</t>
  </si>
  <si>
    <t>RKK3</t>
  </si>
  <si>
    <t>FKK3</t>
  </si>
  <si>
    <t>FKT4</t>
  </si>
  <si>
    <t>Server Test</t>
  </si>
  <si>
    <t>Partisipasi Online</t>
  </si>
  <si>
    <t>Tecnosport FTI</t>
  </si>
  <si>
    <t>PPJJ</t>
  </si>
  <si>
    <t>T5 Original</t>
  </si>
  <si>
    <t>T6 Original</t>
  </si>
  <si>
    <t>T5 SS</t>
  </si>
  <si>
    <t>T5 SSF</t>
  </si>
  <si>
    <t>T6 SSF</t>
  </si>
  <si>
    <t>KT1 SS</t>
  </si>
  <si>
    <t>KT1 SSF</t>
  </si>
  <si>
    <t>KT2 SS</t>
  </si>
  <si>
    <t>KT2 SSF</t>
  </si>
  <si>
    <t>SKT3 SS</t>
  </si>
  <si>
    <t>KT3 SSF</t>
  </si>
  <si>
    <t>T6 SS</t>
  </si>
  <si>
    <t>Learning Experience</t>
  </si>
  <si>
    <t>Salah Jurusan</t>
  </si>
  <si>
    <t>Konsistensi  Tugas</t>
  </si>
  <si>
    <t>Konsistensi Latihan</t>
  </si>
  <si>
    <t>Konsistensi Kuis Teori</t>
  </si>
  <si>
    <t>Konsistensi Kuis Koding</t>
  </si>
  <si>
    <t>Hardiknas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</si>
</sst>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0" fillId="2" borderId="0" xfId="0" applyFill="1"/>
    <xf numFmtId="2" fontId="1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6" borderId="0" xfId="0" applyNumberFormat="1" applyFill="1"/>
    <xf numFmtId="1" fontId="0" fillId="3" borderId="0" xfId="0" applyNumberFormat="1" applyFill="1"/>
    <xf numFmtId="1" fontId="1" fillId="3" borderId="0" xfId="0" applyNumberFormat="1" applyFont="1" applyFill="1"/>
    <xf numFmtId="1" fontId="0" fillId="7" borderId="0" xfId="0" applyNumberFormat="1" applyFont="1" applyFill="1"/>
    <xf numFmtId="1" fontId="0" fillId="3" borderId="0" xfId="0" applyNumberFormat="1" applyFont="1" applyFill="1"/>
    <xf numFmtId="0" fontId="0" fillId="0" borderId="0" xfId="0" applyFill="1"/>
    <xf numFmtId="2" fontId="0" fillId="0" borderId="0" xfId="0" applyNumberFormat="1" applyFill="1"/>
    <xf numFmtId="2" fontId="0" fillId="4" borderId="0" xfId="0" applyNumberFormat="1" applyFill="1"/>
    <xf numFmtId="1" fontId="0" fillId="0" borderId="0" xfId="0" applyNumberFormat="1" applyFill="1"/>
    <xf numFmtId="1" fontId="0" fillId="4" borderId="0" xfId="0" applyNumberFormat="1" applyFont="1" applyFill="1"/>
    <xf numFmtId="2" fontId="0" fillId="7" borderId="0" xfId="0" applyNumberFormat="1" applyFill="1"/>
    <xf numFmtId="1" fontId="1" fillId="0" borderId="0" xfId="0" applyNumberFormat="1" applyFont="1" applyFill="1"/>
    <xf numFmtId="1" fontId="0" fillId="0" borderId="0" xfId="0" applyNumberFormat="1" applyFont="1" applyFill="1"/>
    <xf numFmtId="2" fontId="1" fillId="0" borderId="0" xfId="0" applyNumberFormat="1" applyFont="1" applyFill="1"/>
    <xf numFmtId="9" fontId="0" fillId="0" borderId="0" xfId="1" applyFont="1"/>
    <xf numFmtId="9" fontId="0" fillId="3" borderId="0" xfId="1" applyFont="1" applyFill="1"/>
    <xf numFmtId="9" fontId="0" fillId="0" borderId="0" xfId="1" applyFont="1" applyFill="1"/>
    <xf numFmtId="2" fontId="0" fillId="5" borderId="0" xfId="0" applyNumberFormat="1" applyFont="1" applyFill="1"/>
    <xf numFmtId="2" fontId="1" fillId="8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ont="1" applyFill="1"/>
    <xf numFmtId="2" fontId="0" fillId="2" borderId="0" xfId="0" applyNumberFormat="1" applyFill="1"/>
    <xf numFmtId="0" fontId="0" fillId="4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202"/>
  <sheetViews>
    <sheetView tabSelected="1" zoomScaleNormal="100" workbookViewId="0">
      <pane xSplit="3" ySplit="1" topLeftCell="DS2" activePane="bottomRight" state="frozen"/>
      <selection pane="topRight" activeCell="D1" sqref="D1"/>
      <selection pane="bottomLeft" activeCell="A2" sqref="A2"/>
      <selection pane="bottomRight" activeCell="EP9" sqref="EP9"/>
    </sheetView>
  </sheetViews>
  <sheetFormatPr defaultColWidth="9.109375" defaultRowHeight="14.4" x14ac:dyDescent="0.3"/>
  <cols>
    <col min="1" max="1" width="12.33203125" style="13" bestFit="1" customWidth="1"/>
    <col min="2" max="2" width="26.5546875" style="13" bestFit="1" customWidth="1"/>
    <col min="3" max="3" width="7.6640625" style="13" bestFit="1" customWidth="1"/>
    <col min="4" max="4" width="10.6640625" style="13" bestFit="1" customWidth="1"/>
    <col min="5" max="29" width="6.6640625" style="16" hidden="1" customWidth="1"/>
    <col min="30" max="30" width="0.109375" style="16" hidden="1" customWidth="1"/>
    <col min="31" max="32" width="6.6640625" style="16" hidden="1" customWidth="1"/>
    <col min="33" max="33" width="14" style="19" hidden="1" customWidth="1"/>
    <col min="34" max="34" width="18.44140625" style="19" hidden="1" customWidth="1"/>
    <col min="35" max="35" width="12.5546875" style="19" hidden="1" customWidth="1"/>
    <col min="36" max="36" width="10.33203125" style="24" hidden="1" customWidth="1"/>
    <col min="37" max="37" width="9.6640625" style="20" hidden="1" customWidth="1"/>
    <col min="38" max="38" width="13.6640625" style="19" hidden="1" customWidth="1"/>
    <col min="39" max="39" width="15.109375" style="19" hidden="1" customWidth="1"/>
    <col min="40" max="40" width="14.6640625" style="19" hidden="1" customWidth="1"/>
    <col min="41" max="41" width="7.6640625" style="16" hidden="1" customWidth="1"/>
    <col min="42" max="42" width="10.5546875" style="16" hidden="1" customWidth="1"/>
    <col min="43" max="43" width="14.44140625" style="21" hidden="1" customWidth="1"/>
    <col min="44" max="44" width="9.109375" style="14" customWidth="1"/>
    <col min="45" max="99" width="7.6640625" style="16" hidden="1" customWidth="1"/>
    <col min="100" max="100" width="7.88671875" style="16" bestFit="1" customWidth="1"/>
    <col min="101" max="101" width="11.6640625" style="16" bestFit="1" customWidth="1"/>
    <col min="102" max="102" width="11.6640625" style="16" customWidth="1"/>
    <col min="103" max="103" width="15.44140625" style="16" bestFit="1" customWidth="1"/>
    <col min="104" max="104" width="7.77734375" style="16" customWidth="1"/>
    <col min="105" max="105" width="11.5546875" style="16" customWidth="1"/>
    <col min="106" max="109" width="14.5546875" style="16" customWidth="1"/>
    <col min="110" max="110" width="10" style="16" bestFit="1" customWidth="1"/>
    <col min="111" max="111" width="14.33203125" style="19" hidden="1" customWidth="1"/>
    <col min="112" max="112" width="14" style="19" hidden="1" customWidth="1"/>
    <col min="113" max="113" width="9.109375" style="20"/>
    <col min="114" max="114" width="7.6640625" style="14" customWidth="1"/>
    <col min="115" max="116" width="7.6640625" style="14" hidden="1" customWidth="1"/>
    <col min="117" max="119" width="7.6640625" style="14" customWidth="1"/>
    <col min="120" max="120" width="12.44140625" style="14" hidden="1" customWidth="1"/>
    <col min="121" max="121" width="8.109375" style="14" hidden="1" customWidth="1"/>
    <col min="122" max="122" width="9.109375" style="14" hidden="1" customWidth="1"/>
    <col min="123" max="123" width="7.6640625" style="14" customWidth="1"/>
    <col min="124" max="124" width="12.6640625" style="14" hidden="1" customWidth="1"/>
    <col min="125" max="125" width="8" style="14" hidden="1" customWidth="1"/>
    <col min="126" max="126" width="9.33203125" style="14" hidden="1" customWidth="1"/>
    <col min="127" max="127" width="7.6640625" style="14" customWidth="1"/>
    <col min="128" max="130" width="7.6640625" style="14" hidden="1" customWidth="1"/>
    <col min="131" max="131" width="8.33203125" style="14" bestFit="1" customWidth="1"/>
    <col min="132" max="133" width="7.6640625" style="14" hidden="1" customWidth="1"/>
    <col min="134" max="134" width="8.5546875" style="14" hidden="1" customWidth="1"/>
    <col min="135" max="135" width="9.77734375" style="14" hidden="1" customWidth="1"/>
    <col min="136" max="136" width="7.6640625" style="14" customWidth="1"/>
    <col min="137" max="138" width="7.6640625" style="14" hidden="1" customWidth="1"/>
    <col min="139" max="139" width="8.6640625" style="14" hidden="1" customWidth="1"/>
    <col min="140" max="140" width="9.33203125" style="14" hidden="1" customWidth="1"/>
    <col min="141" max="141" width="7.6640625" style="14" customWidth="1"/>
    <col min="142" max="143" width="7.6640625" style="14" hidden="1" customWidth="1"/>
    <col min="144" max="144" width="9.44140625" style="14" hidden="1" customWidth="1"/>
    <col min="145" max="145" width="9.6640625" style="14" hidden="1" customWidth="1"/>
    <col min="146" max="146" width="7.6640625" style="14" customWidth="1"/>
    <col min="147" max="149" width="7.6640625" style="14" hidden="1" customWidth="1"/>
    <col min="150" max="150" width="12" style="14" customWidth="1"/>
    <col min="151" max="152" width="7.6640625" style="14" hidden="1" customWidth="1"/>
    <col min="153" max="153" width="7.6640625" style="14" customWidth="1"/>
    <col min="154" max="155" width="7.6640625" style="14" hidden="1" customWidth="1"/>
    <col min="156" max="156" width="7.6640625" style="14" customWidth="1"/>
    <col min="157" max="158" width="7.6640625" style="14" hidden="1" customWidth="1"/>
    <col min="159" max="159" width="7.6640625" style="14" customWidth="1"/>
    <col min="160" max="160" width="13.33203125" style="14" customWidth="1"/>
    <col min="161" max="161" width="9.88671875" style="21" hidden="1" customWidth="1"/>
    <col min="162" max="162" width="10.109375" style="21" hidden="1" customWidth="1"/>
    <col min="163" max="163" width="13.88671875" style="21" hidden="1" customWidth="1"/>
    <col min="164" max="164" width="15.5546875" style="21" hidden="1" customWidth="1"/>
    <col min="165" max="165" width="10" style="28" hidden="1" customWidth="1"/>
    <col min="166" max="166" width="9.6640625" style="28" bestFit="1" customWidth="1"/>
    <col min="167" max="167" width="10.33203125" style="28" bestFit="1" customWidth="1"/>
    <col min="168" max="168" width="14" style="28" bestFit="1" customWidth="1"/>
    <col min="169" max="169" width="15.6640625" style="28" bestFit="1" customWidth="1"/>
    <col min="170" max="170" width="9.6640625" style="21" hidden="1" customWidth="1"/>
    <col min="171" max="171" width="9.44140625" style="21" bestFit="1" customWidth="1"/>
    <col min="172" max="16384" width="9.109375" style="13"/>
  </cols>
  <sheetData>
    <row r="1" spans="1:171" customFormat="1" x14ac:dyDescent="0.3">
      <c r="A1" s="1" t="s">
        <v>313</v>
      </c>
      <c r="B1" t="s">
        <v>0</v>
      </c>
      <c r="C1" t="s">
        <v>104</v>
      </c>
      <c r="D1" s="2" t="s">
        <v>1</v>
      </c>
      <c r="E1" s="6" t="s">
        <v>2</v>
      </c>
      <c r="F1" s="6" t="s">
        <v>3</v>
      </c>
      <c r="G1" s="7" t="s">
        <v>4</v>
      </c>
      <c r="H1" s="7" t="s">
        <v>5</v>
      </c>
      <c r="I1" s="6" t="s">
        <v>6</v>
      </c>
      <c r="J1" s="6" t="s">
        <v>7</v>
      </c>
      <c r="K1" s="7" t="s">
        <v>8</v>
      </c>
      <c r="L1" s="7" t="s">
        <v>9</v>
      </c>
      <c r="M1" s="6" t="s">
        <v>10</v>
      </c>
      <c r="N1" s="8" t="s">
        <v>11</v>
      </c>
      <c r="O1" s="7" t="s">
        <v>12</v>
      </c>
      <c r="P1" s="7" t="s">
        <v>13</v>
      </c>
      <c r="Q1" s="6" t="s">
        <v>14</v>
      </c>
      <c r="R1" s="8" t="s">
        <v>15</v>
      </c>
      <c r="S1" s="7" t="s">
        <v>16</v>
      </c>
      <c r="T1" s="7" t="s">
        <v>17</v>
      </c>
      <c r="U1" s="6" t="s">
        <v>18</v>
      </c>
      <c r="V1" s="6" t="s">
        <v>19</v>
      </c>
      <c r="W1" s="7" t="s">
        <v>20</v>
      </c>
      <c r="X1" s="7" t="s">
        <v>21</v>
      </c>
      <c r="Y1" s="6" t="s">
        <v>22</v>
      </c>
      <c r="Z1" s="6" t="s">
        <v>23</v>
      </c>
      <c r="AA1" s="7" t="s">
        <v>24</v>
      </c>
      <c r="AB1" s="7" t="s">
        <v>25</v>
      </c>
      <c r="AC1" s="6" t="s">
        <v>26</v>
      </c>
      <c r="AD1" s="6" t="s">
        <v>27</v>
      </c>
      <c r="AE1" s="7" t="s">
        <v>28</v>
      </c>
      <c r="AF1" s="8" t="s">
        <v>29</v>
      </c>
      <c r="AG1" s="10" t="s">
        <v>30</v>
      </c>
      <c r="AH1" s="10" t="s">
        <v>31</v>
      </c>
      <c r="AI1" s="10" t="s">
        <v>314</v>
      </c>
      <c r="AJ1" s="22" t="s">
        <v>32</v>
      </c>
      <c r="AK1" s="11" t="s">
        <v>33</v>
      </c>
      <c r="AL1" s="10" t="s">
        <v>34</v>
      </c>
      <c r="AM1" s="10" t="s">
        <v>35</v>
      </c>
      <c r="AN1" s="10" t="s">
        <v>36</v>
      </c>
      <c r="AO1" s="7" t="s">
        <v>37</v>
      </c>
      <c r="AP1" s="6" t="s">
        <v>38</v>
      </c>
      <c r="AQ1" s="3" t="s">
        <v>39</v>
      </c>
      <c r="AR1" s="15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7" t="s">
        <v>45</v>
      </c>
      <c r="AX1" s="7" t="s">
        <v>46</v>
      </c>
      <c r="AY1" s="7" t="s">
        <v>48</v>
      </c>
      <c r="AZ1" s="7" t="s">
        <v>47</v>
      </c>
      <c r="BA1" s="16" t="s">
        <v>49</v>
      </c>
      <c r="BB1" s="16" t="s">
        <v>50</v>
      </c>
      <c r="BC1" s="16" t="s">
        <v>52</v>
      </c>
      <c r="BD1" s="16" t="s">
        <v>51</v>
      </c>
      <c r="BE1" s="7" t="s">
        <v>53</v>
      </c>
      <c r="BF1" s="7" t="s">
        <v>303</v>
      </c>
      <c r="BG1" s="7" t="s">
        <v>54</v>
      </c>
      <c r="BH1" s="7" t="s">
        <v>56</v>
      </c>
      <c r="BI1" s="7" t="s">
        <v>55</v>
      </c>
      <c r="BJ1" s="16" t="s">
        <v>57</v>
      </c>
      <c r="BK1" s="16" t="s">
        <v>304</v>
      </c>
      <c r="BL1" s="16" t="s">
        <v>59</v>
      </c>
      <c r="BM1" s="7" t="s">
        <v>61</v>
      </c>
      <c r="BN1" s="7" t="s">
        <v>58</v>
      </c>
      <c r="BO1" s="7" t="s">
        <v>63</v>
      </c>
      <c r="BP1" s="16" t="s">
        <v>65</v>
      </c>
      <c r="BQ1" s="16" t="s">
        <v>305</v>
      </c>
      <c r="BR1" s="16" t="s">
        <v>66</v>
      </c>
      <c r="BS1" s="7" t="s">
        <v>67</v>
      </c>
      <c r="BT1" s="7" t="s">
        <v>62</v>
      </c>
      <c r="BU1" s="7" t="s">
        <v>69</v>
      </c>
      <c r="BV1" s="16" t="s">
        <v>347</v>
      </c>
      <c r="BW1" s="16" t="s">
        <v>71</v>
      </c>
      <c r="BX1" s="16" t="s">
        <v>306</v>
      </c>
      <c r="BY1" s="16" t="s">
        <v>307</v>
      </c>
      <c r="BZ1" s="16" t="s">
        <v>60</v>
      </c>
      <c r="CA1" s="16" t="s">
        <v>73</v>
      </c>
      <c r="CB1" s="7" t="s">
        <v>74</v>
      </c>
      <c r="CC1" s="7" t="s">
        <v>68</v>
      </c>
      <c r="CD1" s="7" t="s">
        <v>75</v>
      </c>
      <c r="CE1" s="16" t="s">
        <v>76</v>
      </c>
      <c r="CF1" s="16" t="s">
        <v>308</v>
      </c>
      <c r="CG1" s="16" t="s">
        <v>346</v>
      </c>
      <c r="CH1" s="16" t="s">
        <v>72</v>
      </c>
      <c r="CI1" s="16" t="s">
        <v>64</v>
      </c>
      <c r="CJ1" s="16" t="s">
        <v>78</v>
      </c>
      <c r="CK1" s="7" t="s">
        <v>79</v>
      </c>
      <c r="CL1" s="7" t="s">
        <v>309</v>
      </c>
      <c r="CM1" s="7" t="s">
        <v>80</v>
      </c>
      <c r="CN1" s="16" t="s">
        <v>81</v>
      </c>
      <c r="CO1" s="16" t="s">
        <v>310</v>
      </c>
      <c r="CP1" s="16" t="s">
        <v>77</v>
      </c>
      <c r="CQ1" s="16" t="s">
        <v>70</v>
      </c>
      <c r="CR1" s="16" t="s">
        <v>82</v>
      </c>
      <c r="CS1" s="7" t="s">
        <v>83</v>
      </c>
      <c r="CT1" s="7" t="s">
        <v>311</v>
      </c>
      <c r="CU1" s="7" t="s">
        <v>84</v>
      </c>
      <c r="CV1" s="16" t="s">
        <v>85</v>
      </c>
      <c r="CW1" s="7" t="s">
        <v>362</v>
      </c>
      <c r="CX1" s="7" t="s">
        <v>363</v>
      </c>
      <c r="CY1" s="7" t="s">
        <v>348</v>
      </c>
      <c r="CZ1" s="7" t="s">
        <v>349</v>
      </c>
      <c r="DA1" s="7" t="s">
        <v>368</v>
      </c>
      <c r="DB1" s="7" t="s">
        <v>364</v>
      </c>
      <c r="DC1" s="7" t="s">
        <v>366</v>
      </c>
      <c r="DD1" s="7" t="s">
        <v>365</v>
      </c>
      <c r="DE1" s="7" t="s">
        <v>367</v>
      </c>
      <c r="DF1" s="16" t="s">
        <v>312</v>
      </c>
      <c r="DG1" s="10" t="s">
        <v>86</v>
      </c>
      <c r="DH1" s="10" t="s">
        <v>87</v>
      </c>
      <c r="DI1" s="17" t="s">
        <v>88</v>
      </c>
      <c r="DJ1" s="14" t="s">
        <v>89</v>
      </c>
      <c r="DK1" s="18" t="s">
        <v>315</v>
      </c>
      <c r="DL1" s="18" t="s">
        <v>316</v>
      </c>
      <c r="DM1" s="29" t="s">
        <v>90</v>
      </c>
      <c r="DN1" s="14" t="s">
        <v>91</v>
      </c>
      <c r="DO1" s="29" t="s">
        <v>92</v>
      </c>
      <c r="DP1" s="14" t="s">
        <v>350</v>
      </c>
      <c r="DQ1" s="14" t="s">
        <v>352</v>
      </c>
      <c r="DR1" s="14" t="s">
        <v>353</v>
      </c>
      <c r="DS1" s="14" t="s">
        <v>93</v>
      </c>
      <c r="DT1" s="29" t="s">
        <v>351</v>
      </c>
      <c r="DU1" s="29" t="s">
        <v>361</v>
      </c>
      <c r="DV1" s="29" t="s">
        <v>354</v>
      </c>
      <c r="DW1" s="29" t="s">
        <v>94</v>
      </c>
      <c r="DX1" s="18" t="s">
        <v>95</v>
      </c>
      <c r="DY1" s="18" t="s">
        <v>96</v>
      </c>
      <c r="DZ1" s="14" t="s">
        <v>97</v>
      </c>
      <c r="EA1" s="15" t="s">
        <v>98</v>
      </c>
      <c r="EB1" s="14" t="s">
        <v>317</v>
      </c>
      <c r="EC1" s="14" t="s">
        <v>332</v>
      </c>
      <c r="ED1" s="14" t="s">
        <v>355</v>
      </c>
      <c r="EE1" s="14" t="s">
        <v>356</v>
      </c>
      <c r="EF1" s="14" t="s">
        <v>335</v>
      </c>
      <c r="EG1" s="29" t="s">
        <v>318</v>
      </c>
      <c r="EH1" s="29" t="s">
        <v>333</v>
      </c>
      <c r="EI1" s="29" t="s">
        <v>357</v>
      </c>
      <c r="EJ1" s="29" t="s">
        <v>358</v>
      </c>
      <c r="EK1" s="29" t="s">
        <v>334</v>
      </c>
      <c r="EL1" s="14" t="s">
        <v>320</v>
      </c>
      <c r="EM1" s="14" t="s">
        <v>336</v>
      </c>
      <c r="EN1" s="14" t="s">
        <v>359</v>
      </c>
      <c r="EO1" s="14" t="s">
        <v>360</v>
      </c>
      <c r="EP1" s="14" t="s">
        <v>337</v>
      </c>
      <c r="EQ1" s="29" t="s">
        <v>319</v>
      </c>
      <c r="ER1" s="29" t="s">
        <v>338</v>
      </c>
      <c r="ES1" s="29" t="s">
        <v>345</v>
      </c>
      <c r="ET1" s="15" t="s">
        <v>321</v>
      </c>
      <c r="EU1" s="1" t="s">
        <v>322</v>
      </c>
      <c r="EV1" s="1" t="s">
        <v>339</v>
      </c>
      <c r="EW1" s="1" t="s">
        <v>340</v>
      </c>
      <c r="EX1" s="29" t="s">
        <v>323</v>
      </c>
      <c r="EY1" s="29" t="s">
        <v>341</v>
      </c>
      <c r="EZ1" s="29" t="s">
        <v>342</v>
      </c>
      <c r="FA1" s="1" t="s">
        <v>324</v>
      </c>
      <c r="FB1" s="1" t="s">
        <v>343</v>
      </c>
      <c r="FC1" s="1" t="s">
        <v>344</v>
      </c>
      <c r="FD1" s="15" t="s">
        <v>99</v>
      </c>
      <c r="FE1" s="3" t="s">
        <v>100</v>
      </c>
      <c r="FF1" s="3" t="s">
        <v>101</v>
      </c>
      <c r="FG1" s="3" t="s">
        <v>325</v>
      </c>
      <c r="FH1" s="3" t="s">
        <v>326</v>
      </c>
      <c r="FI1" s="25" t="s">
        <v>102</v>
      </c>
      <c r="FJ1" s="25" t="s">
        <v>329</v>
      </c>
      <c r="FK1" s="25" t="s">
        <v>103</v>
      </c>
      <c r="FL1" s="25" t="s">
        <v>327</v>
      </c>
      <c r="FM1" s="25" t="s">
        <v>328</v>
      </c>
      <c r="FN1" s="26" t="s">
        <v>330</v>
      </c>
      <c r="FO1" s="26" t="s">
        <v>331</v>
      </c>
    </row>
    <row r="2" spans="1:171" customFormat="1" x14ac:dyDescent="0.3">
      <c r="A2">
        <v>1402019131</v>
      </c>
      <c r="B2" t="s">
        <v>183</v>
      </c>
      <c r="C2" t="s">
        <v>112</v>
      </c>
      <c r="D2" s="2" t="s">
        <v>301</v>
      </c>
      <c r="E2" s="6">
        <v>1</v>
      </c>
      <c r="F2" s="6">
        <v>1</v>
      </c>
      <c r="G2" s="7">
        <v>1</v>
      </c>
      <c r="H2" s="7"/>
      <c r="I2" s="6">
        <v>1</v>
      </c>
      <c r="J2" s="6"/>
      <c r="K2" s="7">
        <v>1</v>
      </c>
      <c r="L2" s="7"/>
      <c r="M2" s="6"/>
      <c r="N2" s="8"/>
      <c r="O2" s="7"/>
      <c r="P2" s="7"/>
      <c r="Q2" s="6"/>
      <c r="R2" s="8"/>
      <c r="S2" s="7"/>
      <c r="T2" s="7">
        <v>1</v>
      </c>
      <c r="U2" s="6"/>
      <c r="V2" s="16"/>
      <c r="W2" s="7">
        <v>1</v>
      </c>
      <c r="X2" s="7"/>
      <c r="Y2" s="6">
        <v>1</v>
      </c>
      <c r="Z2" s="6"/>
      <c r="AA2" s="7">
        <v>1</v>
      </c>
      <c r="AB2" s="7"/>
      <c r="AC2" s="6"/>
      <c r="AD2" s="6"/>
      <c r="AE2" s="7"/>
      <c r="AF2" s="8"/>
      <c r="AG2" s="10">
        <v>14</v>
      </c>
      <c r="AH2" s="10">
        <v>10</v>
      </c>
      <c r="AI2" s="10">
        <f>COUNT(E2:AF2)</f>
        <v>9</v>
      </c>
      <c r="AJ2" s="22">
        <f>IF(D2="Yes",(AG2-AI2+(DI2-50)/AH2)/AG2,0)</f>
        <v>1.2285714285714284</v>
      </c>
      <c r="AK2" s="11">
        <f>SUM(E2:AF2)</f>
        <v>9</v>
      </c>
      <c r="AL2" s="10">
        <f>MAX(AK2-AM2-AN2,0)*-1</f>
        <v>0</v>
      </c>
      <c r="AM2" s="10">
        <v>10</v>
      </c>
      <c r="AN2" s="10">
        <v>3</v>
      </c>
      <c r="AO2" s="7">
        <f>AK2+AL2+AP2</f>
        <v>9</v>
      </c>
      <c r="AP2" s="6"/>
      <c r="AQ2" s="3">
        <v>0.5</v>
      </c>
      <c r="AR2" s="15">
        <f>MIN(AO2,AM2)*AQ2</f>
        <v>4.5</v>
      </c>
      <c r="AS2" s="6">
        <v>0</v>
      </c>
      <c r="AT2" s="6">
        <v>0</v>
      </c>
      <c r="AU2" s="6">
        <v>4</v>
      </c>
      <c r="AV2" s="6">
        <v>0</v>
      </c>
      <c r="AW2" s="7"/>
      <c r="AX2" s="7">
        <v>0</v>
      </c>
      <c r="AY2" s="7"/>
      <c r="AZ2" s="7">
        <v>0</v>
      </c>
      <c r="BA2" s="6"/>
      <c r="BB2" s="6">
        <v>0</v>
      </c>
      <c r="BC2" s="6"/>
      <c r="BD2" s="6">
        <v>0</v>
      </c>
      <c r="BE2" s="7"/>
      <c r="BF2" s="7">
        <f>IF(EF2&gt;=70, 5, 0)</f>
        <v>5</v>
      </c>
      <c r="BG2" s="7"/>
      <c r="BH2" s="7"/>
      <c r="BI2" s="7">
        <v>0</v>
      </c>
      <c r="BJ2" s="6"/>
      <c r="BK2" s="6">
        <f>IF(EW2&gt;=70, 6, 0)</f>
        <v>6</v>
      </c>
      <c r="BL2" s="6">
        <v>-5</v>
      </c>
      <c r="BM2" s="7">
        <v>0</v>
      </c>
      <c r="BN2" s="7">
        <v>0</v>
      </c>
      <c r="BO2" s="7">
        <v>0</v>
      </c>
      <c r="BP2" s="6">
        <v>13</v>
      </c>
      <c r="BQ2" s="6">
        <f>IF(EZ2&gt;=70, 6, 0)</f>
        <v>0</v>
      </c>
      <c r="BR2" s="6">
        <v>0</v>
      </c>
      <c r="BS2" s="7"/>
      <c r="BT2" s="7">
        <v>0</v>
      </c>
      <c r="BU2" s="7">
        <v>0</v>
      </c>
      <c r="BV2" s="6">
        <v>5</v>
      </c>
      <c r="BW2" s="6">
        <v>0</v>
      </c>
      <c r="BX2" s="6">
        <f>IF(EK2&gt;=70, 5, 0)</f>
        <v>5</v>
      </c>
      <c r="BY2" s="6">
        <v>0</v>
      </c>
      <c r="BZ2" s="6">
        <v>0</v>
      </c>
      <c r="CA2" s="6">
        <v>0</v>
      </c>
      <c r="CB2" s="6">
        <v>0</v>
      </c>
      <c r="CC2" s="6">
        <v>0</v>
      </c>
      <c r="CD2" s="6">
        <v>0</v>
      </c>
      <c r="CE2" s="6">
        <v>0</v>
      </c>
      <c r="CF2" s="6">
        <v>0</v>
      </c>
      <c r="CG2" s="6">
        <v>0</v>
      </c>
      <c r="CH2" s="6">
        <v>0</v>
      </c>
      <c r="CI2" s="6">
        <v>0</v>
      </c>
      <c r="CJ2" s="6">
        <v>0</v>
      </c>
      <c r="CK2" s="7">
        <v>0</v>
      </c>
      <c r="CL2" s="7">
        <v>0</v>
      </c>
      <c r="CM2" s="7">
        <v>0</v>
      </c>
      <c r="CN2" s="6">
        <v>0</v>
      </c>
      <c r="CO2" s="6">
        <f>IF(ES2&gt;=70, 5, 0)</f>
        <v>0</v>
      </c>
      <c r="CP2" s="6">
        <v>0</v>
      </c>
      <c r="CQ2" s="6"/>
      <c r="CR2" s="6">
        <v>0</v>
      </c>
      <c r="CS2" s="7"/>
      <c r="CT2" s="7">
        <f>IF(FC2&gt;=70, 6, 0)</f>
        <v>6</v>
      </c>
      <c r="CU2" s="7">
        <v>0</v>
      </c>
      <c r="CV2" s="6">
        <v>20</v>
      </c>
      <c r="CW2" s="7">
        <v>6</v>
      </c>
      <c r="CX2" s="7">
        <v>6</v>
      </c>
      <c r="CY2" s="7">
        <v>0</v>
      </c>
      <c r="CZ2" s="7">
        <v>0</v>
      </c>
      <c r="DA2" s="7">
        <v>10</v>
      </c>
      <c r="DB2" s="7">
        <f>IF(AND(DS2&gt;0,DW2&gt;0),4,0)</f>
        <v>4</v>
      </c>
      <c r="DC2" s="7">
        <f>IF(AND(EF2&gt;0,EK2&gt;0,EP2&gt;0),4,0)</f>
        <v>4</v>
      </c>
      <c r="DD2" s="7">
        <f>IF(SUM(BW2,BY2,CB2,CC2,CE2,CH2,CK2,CL2,CN2,CP2)&gt;-1,4,0)</f>
        <v>4</v>
      </c>
      <c r="DE2" s="7">
        <f>IF(FC2&gt;0,4,0)</f>
        <v>4</v>
      </c>
      <c r="DF2" s="6">
        <f>5+10+5+5</f>
        <v>25</v>
      </c>
      <c r="DG2" s="10">
        <f>SUM(AS2:DF2)</f>
        <v>122</v>
      </c>
      <c r="DH2" s="10">
        <v>50</v>
      </c>
      <c r="DI2" s="17">
        <f>DG2+DH2</f>
        <v>172</v>
      </c>
      <c r="DJ2" s="1">
        <v>94.29</v>
      </c>
      <c r="DK2" s="18">
        <v>100</v>
      </c>
      <c r="DL2" s="18">
        <v>100</v>
      </c>
      <c r="DM2" s="29">
        <f>AVERAGE(DK2:DL2)</f>
        <v>100</v>
      </c>
      <c r="DN2" s="1">
        <v>100</v>
      </c>
      <c r="DO2" s="29">
        <v>75</v>
      </c>
      <c r="DP2" s="1">
        <v>80</v>
      </c>
      <c r="DQ2" s="1"/>
      <c r="DR2" s="1">
        <f>IF(DQ2&gt;68, 68, DQ2)</f>
        <v>0</v>
      </c>
      <c r="DS2" s="1">
        <f>MAX(DP2,DR2)</f>
        <v>80</v>
      </c>
      <c r="DT2" s="29">
        <v>95</v>
      </c>
      <c r="DU2" s="29"/>
      <c r="DV2" s="29">
        <f>IF(DU2&gt;68,68,DU2)</f>
        <v>0</v>
      </c>
      <c r="DW2" s="29">
        <f>MAX(DT2,DV2)</f>
        <v>95</v>
      </c>
      <c r="DX2" s="18">
        <v>0</v>
      </c>
      <c r="DY2" s="18">
        <v>0</v>
      </c>
      <c r="DZ2" s="1"/>
      <c r="EA2" s="15">
        <f>AVERAGE(DJ2,DM2:DO2, DS2, DW2)</f>
        <v>90.714999999999989</v>
      </c>
      <c r="EB2" s="1">
        <v>53.33</v>
      </c>
      <c r="EC2" s="1">
        <v>100</v>
      </c>
      <c r="ED2" s="1">
        <v>0</v>
      </c>
      <c r="EE2" s="1">
        <f>IF(ED2&gt;68,68,ED2)</f>
        <v>0</v>
      </c>
      <c r="EF2" s="1">
        <f>MAX(EB2:EC2,EE2)</f>
        <v>100</v>
      </c>
      <c r="EG2" s="29">
        <v>72.22</v>
      </c>
      <c r="EH2" s="29">
        <v>93.33</v>
      </c>
      <c r="EI2" s="29">
        <v>0</v>
      </c>
      <c r="EJ2" s="29">
        <f>IF(EI2&gt;68,68,EI2)</f>
        <v>0</v>
      </c>
      <c r="EK2" s="29">
        <f>MAX(EG2:EH2,EJ2)</f>
        <v>93.33</v>
      </c>
      <c r="EL2" s="1">
        <v>72.22</v>
      </c>
      <c r="EM2" s="1">
        <v>86.67</v>
      </c>
      <c r="EN2" s="1">
        <v>0</v>
      </c>
      <c r="EO2" s="1">
        <f>IF(EN2&gt;68,68,EN2)</f>
        <v>0</v>
      </c>
      <c r="EP2" s="1">
        <f>MAX(EL2:EM2,EO2)</f>
        <v>86.67</v>
      </c>
      <c r="EQ2" s="29">
        <v>0</v>
      </c>
      <c r="ER2" s="29">
        <v>0</v>
      </c>
      <c r="ES2" s="29"/>
      <c r="ET2" s="15">
        <f>AVERAGE(EF2,EK2,EP2,ES2)</f>
        <v>93.333333333333329</v>
      </c>
      <c r="EU2" s="1">
        <v>80</v>
      </c>
      <c r="EV2" s="1">
        <v>52</v>
      </c>
      <c r="EW2" s="1">
        <f>MIN(MAX(EU2:EV2)+0.2*FC2, 100)</f>
        <v>100</v>
      </c>
      <c r="EX2" s="29">
        <v>50</v>
      </c>
      <c r="EY2" s="29">
        <v>0</v>
      </c>
      <c r="EZ2" s="29">
        <f>MIN(MAX(EX2:EY2)+0.15*FC2, 100)</f>
        <v>65</v>
      </c>
      <c r="FA2" s="1">
        <v>100</v>
      </c>
      <c r="FB2" s="1">
        <v>0</v>
      </c>
      <c r="FC2" s="1">
        <f>MAX(FA2:FB2)</f>
        <v>100</v>
      </c>
      <c r="FD2" s="15">
        <f>AVERAGE(EW2,EZ2,FC2)</f>
        <v>88.333333333333329</v>
      </c>
      <c r="FE2" s="3">
        <v>0.25</v>
      </c>
      <c r="FF2" s="3">
        <v>0.2</v>
      </c>
      <c r="FG2" s="3">
        <v>0.25</v>
      </c>
      <c r="FH2" s="3">
        <v>0.3</v>
      </c>
      <c r="FI2" s="25">
        <f>MIN(IF(D2="Yes",AR2+DI2,0),100)</f>
        <v>100</v>
      </c>
      <c r="FJ2" s="25">
        <f>IF(FN2&lt;0,FI2+FN2*-4,FI2)</f>
        <v>100</v>
      </c>
      <c r="FK2" s="25">
        <f>MIN(IF(D2="Yes",AR2+EA2,0), 100)</f>
        <v>95.214999999999989</v>
      </c>
      <c r="FL2" s="25">
        <f>MIN(IF(D2="Yes",AR2+ET2,0),100)</f>
        <v>97.833333333333329</v>
      </c>
      <c r="FM2" s="25">
        <f>MIN(IF(D2="Yes",AR2+FD2,0), 100)</f>
        <v>92.833333333333329</v>
      </c>
      <c r="FN2" s="26">
        <f>FE2*FI2+FF2*FK2+FG2*FL2+FH2*FM2</f>
        <v>96.351333333333329</v>
      </c>
      <c r="FO2" s="26">
        <f>FE2*FJ2+FF2*FK2+FG2*FL2+FH2*FM2</f>
        <v>96.351333333333329</v>
      </c>
    </row>
    <row r="3" spans="1:171" customFormat="1" x14ac:dyDescent="0.3">
      <c r="A3">
        <v>1402019011</v>
      </c>
      <c r="B3" t="s">
        <v>143</v>
      </c>
      <c r="C3" t="s">
        <v>112</v>
      </c>
      <c r="D3" s="2" t="s">
        <v>301</v>
      </c>
      <c r="E3" s="6">
        <v>1</v>
      </c>
      <c r="F3" s="6">
        <v>1</v>
      </c>
      <c r="G3" s="7"/>
      <c r="H3" s="7"/>
      <c r="I3" s="6">
        <v>1</v>
      </c>
      <c r="J3" s="6">
        <v>1</v>
      </c>
      <c r="K3" s="7"/>
      <c r="L3" s="7">
        <v>1</v>
      </c>
      <c r="M3" s="6">
        <v>1</v>
      </c>
      <c r="N3" s="8"/>
      <c r="O3" s="7"/>
      <c r="P3" s="7"/>
      <c r="Q3" s="6"/>
      <c r="R3" s="8"/>
      <c r="S3" s="7">
        <v>1</v>
      </c>
      <c r="T3" s="7">
        <v>1</v>
      </c>
      <c r="U3" s="6">
        <v>1</v>
      </c>
      <c r="V3" s="16"/>
      <c r="W3" s="7"/>
      <c r="X3" s="7"/>
      <c r="Y3" s="6">
        <v>1</v>
      </c>
      <c r="Z3" s="6"/>
      <c r="AA3" s="7"/>
      <c r="AB3" s="7"/>
      <c r="AC3" s="6"/>
      <c r="AD3" s="6"/>
      <c r="AE3" s="7"/>
      <c r="AF3" s="8"/>
      <c r="AG3" s="10">
        <v>14</v>
      </c>
      <c r="AH3" s="10">
        <v>10</v>
      </c>
      <c r="AI3" s="10">
        <f>COUNT(E3:AF3)</f>
        <v>10</v>
      </c>
      <c r="AJ3" s="22">
        <f>IF(D3="Yes",(AG3-AI3+(DI3-50)/AH3)/AG3,0)</f>
        <v>0.7857142857142857</v>
      </c>
      <c r="AK3" s="11">
        <f>SUM(E3:AF3)</f>
        <v>10</v>
      </c>
      <c r="AL3" s="10">
        <f>MAX(AK3-AM3-AN3,0)*-1</f>
        <v>0</v>
      </c>
      <c r="AM3" s="10">
        <v>10</v>
      </c>
      <c r="AN3" s="10">
        <v>3</v>
      </c>
      <c r="AO3" s="7">
        <f>AK3+AL3+AP3</f>
        <v>10</v>
      </c>
      <c r="AP3" s="6"/>
      <c r="AQ3" s="3">
        <v>0.5</v>
      </c>
      <c r="AR3" s="15">
        <f>MIN(AO3,AM3)*AQ3</f>
        <v>5</v>
      </c>
      <c r="AS3" s="6">
        <v>0</v>
      </c>
      <c r="AT3" s="6">
        <v>0</v>
      </c>
      <c r="AU3" s="6">
        <v>1</v>
      </c>
      <c r="AV3" s="6">
        <v>0</v>
      </c>
      <c r="AW3" s="7"/>
      <c r="AX3" s="7">
        <v>0</v>
      </c>
      <c r="AY3" s="7"/>
      <c r="AZ3" s="7">
        <v>0</v>
      </c>
      <c r="BA3" s="6"/>
      <c r="BB3" s="6">
        <v>3</v>
      </c>
      <c r="BC3" s="6"/>
      <c r="BD3" s="6">
        <v>-5</v>
      </c>
      <c r="BE3" s="7"/>
      <c r="BF3" s="7">
        <f>IF(EF3&gt;=70, 5, 0)</f>
        <v>0</v>
      </c>
      <c r="BG3" s="7"/>
      <c r="BH3" s="7"/>
      <c r="BI3" s="7">
        <v>0</v>
      </c>
      <c r="BJ3" s="6"/>
      <c r="BK3" s="6">
        <f>IF(EW3&gt;=70, 6, 0)</f>
        <v>6</v>
      </c>
      <c r="BL3" s="6">
        <v>0</v>
      </c>
      <c r="BM3" s="7">
        <v>0</v>
      </c>
      <c r="BN3" s="7">
        <v>0</v>
      </c>
      <c r="BO3" s="7">
        <v>0</v>
      </c>
      <c r="BP3" s="6">
        <v>13</v>
      </c>
      <c r="BQ3" s="6">
        <f>IF(EZ3&gt;=70, 6, 0)</f>
        <v>0</v>
      </c>
      <c r="BR3" s="6">
        <v>0</v>
      </c>
      <c r="BS3" s="7"/>
      <c r="BT3" s="7">
        <v>0</v>
      </c>
      <c r="BU3" s="7">
        <v>-5</v>
      </c>
      <c r="BV3" s="6">
        <v>5</v>
      </c>
      <c r="BW3" s="6">
        <v>0</v>
      </c>
      <c r="BX3" s="6">
        <f>IF(EK3&gt;=70, 5, 0)</f>
        <v>5</v>
      </c>
      <c r="BY3" s="6">
        <v>0</v>
      </c>
      <c r="BZ3" s="6">
        <v>0</v>
      </c>
      <c r="CA3" s="6">
        <v>0</v>
      </c>
      <c r="CB3" s="6">
        <v>0</v>
      </c>
      <c r="CC3" s="6">
        <v>0</v>
      </c>
      <c r="CD3" s="6">
        <v>0</v>
      </c>
      <c r="CE3" s="6">
        <v>0</v>
      </c>
      <c r="CF3" s="6">
        <v>0</v>
      </c>
      <c r="CG3" s="6">
        <v>0</v>
      </c>
      <c r="CH3" s="6">
        <v>0</v>
      </c>
      <c r="CI3" s="6">
        <v>0</v>
      </c>
      <c r="CJ3" s="6">
        <v>0</v>
      </c>
      <c r="CK3" s="7">
        <v>3</v>
      </c>
      <c r="CL3" s="7">
        <v>0</v>
      </c>
      <c r="CM3" s="7">
        <v>0</v>
      </c>
      <c r="CN3" s="6">
        <v>0</v>
      </c>
      <c r="CO3" s="6">
        <f>IF(ES3&gt;=70, 5, 0)</f>
        <v>0</v>
      </c>
      <c r="CP3" s="6">
        <v>0</v>
      </c>
      <c r="CQ3" s="6"/>
      <c r="CR3" s="6">
        <v>-5</v>
      </c>
      <c r="CS3" s="7"/>
      <c r="CT3" s="7">
        <f>IF(FC3&gt;=70, 6, 0)</f>
        <v>6</v>
      </c>
      <c r="CU3" s="7">
        <v>0</v>
      </c>
      <c r="CV3" s="6"/>
      <c r="CW3" s="7">
        <v>6</v>
      </c>
      <c r="CX3" s="7">
        <v>0</v>
      </c>
      <c r="CY3" s="7">
        <v>10</v>
      </c>
      <c r="CZ3" s="7">
        <v>0</v>
      </c>
      <c r="DA3" s="7">
        <v>0</v>
      </c>
      <c r="DB3" s="7">
        <f>IF(AND(DS3&gt;0,DW3&gt;0),4,0)</f>
        <v>0</v>
      </c>
      <c r="DC3" s="7">
        <f>IF(AND(EF3&gt;0,EK3&gt;0,EP3&gt;0),4,0)</f>
        <v>4</v>
      </c>
      <c r="DD3" s="7">
        <f>IF(SUM(BW3,BY3,CB3,CC3,CE3,CH3,CK3,CL3,CN3,CP3)&gt;-1,4,0)</f>
        <v>4</v>
      </c>
      <c r="DE3" s="7">
        <f>IF(FC3&gt;0,4,0)</f>
        <v>4</v>
      </c>
      <c r="DF3" s="6">
        <f>10+5</f>
        <v>15</v>
      </c>
      <c r="DG3" s="10">
        <f>SUM(AS3:DF3)</f>
        <v>70</v>
      </c>
      <c r="DH3" s="10">
        <v>50</v>
      </c>
      <c r="DI3" s="17">
        <f>DG3+DH3</f>
        <v>120</v>
      </c>
      <c r="DJ3" s="1">
        <v>85.71</v>
      </c>
      <c r="DK3" s="18">
        <v>100</v>
      </c>
      <c r="DL3" s="18">
        <v>100</v>
      </c>
      <c r="DM3" s="29">
        <f>AVERAGE(DK3:DL3)</f>
        <v>100</v>
      </c>
      <c r="DN3" s="1">
        <v>100</v>
      </c>
      <c r="DO3" s="29">
        <v>85</v>
      </c>
      <c r="DP3" s="1">
        <v>0</v>
      </c>
      <c r="DQ3" s="1"/>
      <c r="DR3" s="1">
        <f>IF(DQ3&gt;68, 68, DQ3)</f>
        <v>0</v>
      </c>
      <c r="DS3" s="1">
        <f>MAX(DP3,DR3)</f>
        <v>0</v>
      </c>
      <c r="DT3" s="29">
        <v>100</v>
      </c>
      <c r="DU3" s="29"/>
      <c r="DV3" s="29">
        <f>IF(DU3&gt;68,68,DU3)</f>
        <v>0</v>
      </c>
      <c r="DW3" s="29">
        <f>MAX(DT3,DV3)</f>
        <v>100</v>
      </c>
      <c r="DX3" s="18">
        <v>0</v>
      </c>
      <c r="DY3" s="18">
        <v>0</v>
      </c>
      <c r="DZ3" s="1"/>
      <c r="EA3" s="15">
        <f>AVERAGE(DJ3,DM3:DO3, DS3, DW3)</f>
        <v>78.451666666666668</v>
      </c>
      <c r="EB3" s="1">
        <v>46.67</v>
      </c>
      <c r="EC3" s="1">
        <v>53.33</v>
      </c>
      <c r="ED3" s="1">
        <v>0</v>
      </c>
      <c r="EE3" s="1">
        <f>IF(ED3&gt;68,68,ED3)</f>
        <v>0</v>
      </c>
      <c r="EF3" s="1">
        <f>MAX(EB3:EC3,EE3)</f>
        <v>53.33</v>
      </c>
      <c r="EG3" s="29">
        <v>55.56</v>
      </c>
      <c r="EH3" s="29">
        <v>93.33</v>
      </c>
      <c r="EI3" s="29">
        <v>0</v>
      </c>
      <c r="EJ3" s="29">
        <f>IF(EI3&gt;68,68,EI3)</f>
        <v>0</v>
      </c>
      <c r="EK3" s="29">
        <f>MAX(EG3:EH3,EJ3)</f>
        <v>93.33</v>
      </c>
      <c r="EL3" s="1">
        <v>55.56</v>
      </c>
      <c r="EM3" s="1">
        <v>86.67</v>
      </c>
      <c r="EN3" s="1">
        <v>0</v>
      </c>
      <c r="EO3" s="1">
        <f>IF(EN3&gt;68,68,EN3)</f>
        <v>0</v>
      </c>
      <c r="EP3" s="1">
        <f>MAX(EL3:EM3,EO3)</f>
        <v>86.67</v>
      </c>
      <c r="EQ3" s="29">
        <v>0</v>
      </c>
      <c r="ER3" s="29">
        <v>0</v>
      </c>
      <c r="ES3" s="29"/>
      <c r="ET3" s="15">
        <f>AVERAGE(EF3,EK3,EP3,ES3)</f>
        <v>77.776666666666657</v>
      </c>
      <c r="EU3" s="1">
        <v>93.33</v>
      </c>
      <c r="EV3" s="1">
        <v>0</v>
      </c>
      <c r="EW3" s="1">
        <f>MIN(MAX(EU3:EV3)+0.2*FC3, 100)</f>
        <v>100</v>
      </c>
      <c r="EX3" s="29">
        <v>50</v>
      </c>
      <c r="EY3" s="29">
        <v>0</v>
      </c>
      <c r="EZ3" s="29">
        <f>MIN(MAX(EX3:EY3)+0.15*FC3, 100)</f>
        <v>64.325000000000003</v>
      </c>
      <c r="FA3" s="1">
        <v>95.5</v>
      </c>
      <c r="FB3" s="1">
        <v>0</v>
      </c>
      <c r="FC3" s="1">
        <f>MAX(FA3:FB3)</f>
        <v>95.5</v>
      </c>
      <c r="FD3" s="15">
        <f>AVERAGE(EW3,EZ3,FC3)</f>
        <v>86.608333333333334</v>
      </c>
      <c r="FE3" s="3">
        <v>0.25</v>
      </c>
      <c r="FF3" s="3">
        <v>0.2</v>
      </c>
      <c r="FG3" s="3">
        <v>0.25</v>
      </c>
      <c r="FH3" s="3">
        <v>0.3</v>
      </c>
      <c r="FI3" s="25">
        <f>MIN(IF(D3="Yes",AR3+DI3,0),100)</f>
        <v>100</v>
      </c>
      <c r="FJ3" s="25">
        <f>IF(FN3&lt;0,FI3+FN3*-4,FI3)</f>
        <v>100</v>
      </c>
      <c r="FK3" s="25">
        <f>MIN(IF(D3="Yes",AR3+EA3,0), 100)</f>
        <v>83.451666666666668</v>
      </c>
      <c r="FL3" s="25">
        <f>MIN(IF(D3="Yes",AR3+ET3,0),100)</f>
        <v>82.776666666666657</v>
      </c>
      <c r="FM3" s="25">
        <f>MIN(IF(D3="Yes",AR3+FD3,0), 100)</f>
        <v>91.608333333333334</v>
      </c>
      <c r="FN3" s="26">
        <f>FE3*FI3+FF3*FK3+FG3*FL3+FH3*FM3</f>
        <v>89.867000000000004</v>
      </c>
      <c r="FO3" s="26">
        <f>FE3*FJ3+FF3*FK3+FG3*FL3+FH3*FM3</f>
        <v>89.867000000000004</v>
      </c>
    </row>
    <row r="4" spans="1:171" customFormat="1" x14ac:dyDescent="0.3">
      <c r="A4">
        <v>1402019130</v>
      </c>
      <c r="B4" t="s">
        <v>182</v>
      </c>
      <c r="C4" t="s">
        <v>112</v>
      </c>
      <c r="D4" s="2" t="s">
        <v>301</v>
      </c>
      <c r="E4" s="6">
        <v>1</v>
      </c>
      <c r="F4" s="6"/>
      <c r="G4" s="7">
        <v>1</v>
      </c>
      <c r="H4" s="7"/>
      <c r="I4" s="6">
        <v>1</v>
      </c>
      <c r="J4" s="6"/>
      <c r="K4" s="7">
        <v>1</v>
      </c>
      <c r="L4" s="7"/>
      <c r="M4" s="6">
        <v>1</v>
      </c>
      <c r="N4" s="8"/>
      <c r="O4" s="7"/>
      <c r="P4" s="7"/>
      <c r="Q4" s="6"/>
      <c r="R4" s="8"/>
      <c r="S4" s="7">
        <v>1</v>
      </c>
      <c r="T4" s="7"/>
      <c r="U4" s="6"/>
      <c r="V4" s="16"/>
      <c r="W4" s="7"/>
      <c r="X4" s="7"/>
      <c r="Y4" s="6">
        <v>1</v>
      </c>
      <c r="Z4" s="6"/>
      <c r="AA4" s="7"/>
      <c r="AB4" s="7"/>
      <c r="AC4" s="6"/>
      <c r="AD4" s="6"/>
      <c r="AE4" s="7"/>
      <c r="AF4" s="8"/>
      <c r="AG4" s="10">
        <v>14</v>
      </c>
      <c r="AH4" s="10">
        <v>10</v>
      </c>
      <c r="AI4" s="10">
        <f>COUNT(E4:AF4)</f>
        <v>7</v>
      </c>
      <c r="AJ4" s="22">
        <f>IF(D4="Yes",(AG4-AI4+(DI4-50)/AH4)/AG4,0)</f>
        <v>1.2357142857142858</v>
      </c>
      <c r="AK4" s="11">
        <f>SUM(E4:AF4)</f>
        <v>7</v>
      </c>
      <c r="AL4" s="10">
        <f>MAX(AK4-AM4-AN4,0)*-1</f>
        <v>0</v>
      </c>
      <c r="AM4" s="10">
        <v>10</v>
      </c>
      <c r="AN4" s="10">
        <v>3</v>
      </c>
      <c r="AO4" s="7">
        <f>AK4+AL4+AP4</f>
        <v>7</v>
      </c>
      <c r="AP4" s="6"/>
      <c r="AQ4" s="3">
        <v>0.5</v>
      </c>
      <c r="AR4" s="15">
        <f>MIN(AO4,AM4)*AQ4</f>
        <v>3.5</v>
      </c>
      <c r="AS4" s="6">
        <v>0</v>
      </c>
      <c r="AT4" s="6">
        <v>0</v>
      </c>
      <c r="AU4" s="6">
        <v>7</v>
      </c>
      <c r="AV4" s="6">
        <v>0</v>
      </c>
      <c r="AW4" s="7"/>
      <c r="AX4" s="7">
        <v>0</v>
      </c>
      <c r="AY4" s="7"/>
      <c r="AZ4" s="7">
        <v>0</v>
      </c>
      <c r="BA4" s="6"/>
      <c r="BB4" s="6">
        <v>3</v>
      </c>
      <c r="BC4" s="6"/>
      <c r="BD4" s="6">
        <v>0</v>
      </c>
      <c r="BE4" s="7">
        <v>2</v>
      </c>
      <c r="BF4" s="7">
        <f>IF(EF4&gt;=70, 5, 0)</f>
        <v>5</v>
      </c>
      <c r="BG4" s="7"/>
      <c r="BH4" s="7"/>
      <c r="BI4" s="7">
        <v>0</v>
      </c>
      <c r="BJ4" s="6"/>
      <c r="BK4" s="6">
        <f>IF(EW4&gt;=70, 6, 0)</f>
        <v>6</v>
      </c>
      <c r="BL4" s="6">
        <v>0</v>
      </c>
      <c r="BM4" s="7">
        <v>0</v>
      </c>
      <c r="BN4" s="7">
        <v>0</v>
      </c>
      <c r="BO4" s="7">
        <v>0</v>
      </c>
      <c r="BP4" s="6"/>
      <c r="BQ4" s="6">
        <f>IF(EZ4&gt;=70, 6, 0)</f>
        <v>6</v>
      </c>
      <c r="BR4" s="6">
        <v>0</v>
      </c>
      <c r="BS4" s="7"/>
      <c r="BT4" s="7">
        <v>0</v>
      </c>
      <c r="BU4" s="7">
        <v>0</v>
      </c>
      <c r="BV4" s="6">
        <v>5</v>
      </c>
      <c r="BW4" s="6">
        <v>0</v>
      </c>
      <c r="BX4" s="6">
        <f>IF(EK4&gt;=70, 5, 0)</f>
        <v>5</v>
      </c>
      <c r="BY4" s="6">
        <v>0</v>
      </c>
      <c r="BZ4" s="6">
        <v>0</v>
      </c>
      <c r="CA4" s="6">
        <v>0</v>
      </c>
      <c r="CB4" s="6">
        <v>0</v>
      </c>
      <c r="CC4" s="6">
        <v>0</v>
      </c>
      <c r="CD4" s="6">
        <v>0</v>
      </c>
      <c r="CE4" s="6">
        <v>0</v>
      </c>
      <c r="CF4" s="6">
        <v>0</v>
      </c>
      <c r="CG4" s="6">
        <v>0</v>
      </c>
      <c r="CH4" s="6">
        <v>0</v>
      </c>
      <c r="CI4" s="6">
        <v>0</v>
      </c>
      <c r="CJ4" s="6">
        <v>0</v>
      </c>
      <c r="CK4" s="7">
        <v>0</v>
      </c>
      <c r="CL4" s="7">
        <v>-5</v>
      </c>
      <c r="CM4" s="7">
        <v>0</v>
      </c>
      <c r="CN4" s="6">
        <v>0</v>
      </c>
      <c r="CO4" s="6">
        <f>IF(ES4&gt;=70, 5, 0)</f>
        <v>0</v>
      </c>
      <c r="CP4" s="6">
        <v>0</v>
      </c>
      <c r="CQ4" s="6"/>
      <c r="CR4" s="6">
        <v>0</v>
      </c>
      <c r="CS4" s="7"/>
      <c r="CT4" s="7">
        <f>IF(FC4&gt;=70, 6, 0)</f>
        <v>6</v>
      </c>
      <c r="CU4" s="7">
        <v>0</v>
      </c>
      <c r="CV4" s="6">
        <v>20</v>
      </c>
      <c r="CW4" s="7">
        <v>6</v>
      </c>
      <c r="CX4" s="7">
        <v>0</v>
      </c>
      <c r="CY4" s="7">
        <v>0</v>
      </c>
      <c r="CZ4" s="7">
        <v>0</v>
      </c>
      <c r="DA4" s="7">
        <v>10</v>
      </c>
      <c r="DB4" s="7">
        <f>IF(AND(DS4&gt;0,DW4&gt;0),4,0)</f>
        <v>4</v>
      </c>
      <c r="DC4" s="7">
        <f>IF(AND(EF4&gt;0,EK4&gt;0,EP4&gt;0),4,0)</f>
        <v>4</v>
      </c>
      <c r="DD4" s="7">
        <f>IF(SUM(BW4,BY4,CB4,CC4,CE4,CH4,CK4,CL4,CN4,CP4)&gt;-1,4,0)</f>
        <v>0</v>
      </c>
      <c r="DE4" s="7">
        <f>IF(FC4&gt;0,4,0)</f>
        <v>4</v>
      </c>
      <c r="DF4" s="6">
        <f>5+10</f>
        <v>15</v>
      </c>
      <c r="DG4" s="10">
        <f>SUM(AS4:DF4)</f>
        <v>103</v>
      </c>
      <c r="DH4" s="10">
        <v>50</v>
      </c>
      <c r="DI4" s="17">
        <f>DG4+DH4</f>
        <v>153</v>
      </c>
      <c r="DJ4" s="1">
        <v>97.14</v>
      </c>
      <c r="DK4" s="18">
        <v>100</v>
      </c>
      <c r="DL4" s="18">
        <v>100</v>
      </c>
      <c r="DM4" s="29">
        <f>AVERAGE(DK4:DL4)</f>
        <v>100</v>
      </c>
      <c r="DN4" s="1">
        <v>64</v>
      </c>
      <c r="DO4" s="29">
        <v>85</v>
      </c>
      <c r="DP4" s="1">
        <v>90</v>
      </c>
      <c r="DQ4" s="1"/>
      <c r="DR4" s="1">
        <f>IF(DQ4&gt;68, 68, DQ4)</f>
        <v>0</v>
      </c>
      <c r="DS4" s="1">
        <f>MAX(DP4,DR4)</f>
        <v>90</v>
      </c>
      <c r="DT4" s="29">
        <v>100</v>
      </c>
      <c r="DU4" s="29"/>
      <c r="DV4" s="29">
        <f>IF(DU4&gt;68,68,DU4)</f>
        <v>0</v>
      </c>
      <c r="DW4" s="29">
        <f>MAX(DT4,DV4)</f>
        <v>100</v>
      </c>
      <c r="DX4" s="18">
        <v>0</v>
      </c>
      <c r="DY4" s="18">
        <v>0</v>
      </c>
      <c r="DZ4" s="1"/>
      <c r="EA4" s="15">
        <f>AVERAGE(DJ4,DM4:DO4, DS4, DW4)</f>
        <v>89.356666666666669</v>
      </c>
      <c r="EB4" s="1">
        <v>66.67</v>
      </c>
      <c r="EC4" s="1">
        <v>80</v>
      </c>
      <c r="ED4" s="1">
        <v>0</v>
      </c>
      <c r="EE4" s="1">
        <f>IF(ED4&gt;68,68,ED4)</f>
        <v>0</v>
      </c>
      <c r="EF4" s="1">
        <f>MAX(EB4:EC4,EE4)</f>
        <v>80</v>
      </c>
      <c r="EG4" s="29">
        <v>33.33</v>
      </c>
      <c r="EH4" s="29">
        <v>80</v>
      </c>
      <c r="EI4" s="29">
        <v>0</v>
      </c>
      <c r="EJ4" s="29">
        <f>IF(EI4&gt;68,68,EI4)</f>
        <v>0</v>
      </c>
      <c r="EK4" s="29">
        <f>MAX(EG4:EH4,EJ4)</f>
        <v>80</v>
      </c>
      <c r="EL4" s="1">
        <v>33.33</v>
      </c>
      <c r="EM4" s="1">
        <v>73.33</v>
      </c>
      <c r="EN4" s="1">
        <v>0</v>
      </c>
      <c r="EO4" s="1">
        <f>IF(EN4&gt;68,68,EN4)</f>
        <v>0</v>
      </c>
      <c r="EP4" s="1">
        <f>MAX(EL4:EM4,EO4)</f>
        <v>73.33</v>
      </c>
      <c r="EQ4" s="29">
        <v>0</v>
      </c>
      <c r="ER4" s="29">
        <v>0</v>
      </c>
      <c r="ES4" s="29"/>
      <c r="ET4" s="15">
        <f>AVERAGE(EF4,EK4,EP4,ES4)</f>
        <v>77.776666666666657</v>
      </c>
      <c r="EU4" s="1">
        <v>40</v>
      </c>
      <c r="EV4" s="1">
        <v>52</v>
      </c>
      <c r="EW4" s="1">
        <f>MIN(MAX(EU4:EV4)+0.2*FC4, 100)</f>
        <v>72</v>
      </c>
      <c r="EX4" s="29">
        <v>58.33</v>
      </c>
      <c r="EY4" s="29">
        <v>0</v>
      </c>
      <c r="EZ4" s="29">
        <f>MIN(MAX(EX4:EY4)+0.15*FC4, 100)</f>
        <v>73.33</v>
      </c>
      <c r="FA4" s="1">
        <v>100</v>
      </c>
      <c r="FB4" s="1">
        <v>0</v>
      </c>
      <c r="FC4" s="1">
        <f>MAX(FA4:FB4)</f>
        <v>100</v>
      </c>
      <c r="FD4" s="15">
        <f>AVERAGE(EW4,EZ4,FC4)</f>
        <v>81.776666666666657</v>
      </c>
      <c r="FE4" s="3">
        <v>0.25</v>
      </c>
      <c r="FF4" s="3">
        <v>0.2</v>
      </c>
      <c r="FG4" s="3">
        <v>0.25</v>
      </c>
      <c r="FH4" s="3">
        <v>0.3</v>
      </c>
      <c r="FI4" s="25">
        <f>MIN(IF(D4="Yes",AR4+DI4,0),100)</f>
        <v>100</v>
      </c>
      <c r="FJ4" s="25">
        <f>IF(FN4&lt;0,FI4+FN4*-4,FI4)</f>
        <v>100</v>
      </c>
      <c r="FK4" s="25">
        <f>MIN(IF(D4="Yes",AR4+EA4,0), 100)</f>
        <v>92.856666666666669</v>
      </c>
      <c r="FL4" s="25">
        <f>MIN(IF(D4="Yes",AR4+ET4,0),100)</f>
        <v>81.276666666666657</v>
      </c>
      <c r="FM4" s="25">
        <f>MIN(IF(D4="Yes",AR4+FD4,0), 100)</f>
        <v>85.276666666666657</v>
      </c>
      <c r="FN4" s="26">
        <f>FE4*FI4+FF4*FK4+FG4*FL4+FH4*FM4</f>
        <v>89.473500000000001</v>
      </c>
      <c r="FO4" s="26">
        <f>FE4*FJ4+FF4*FK4+FG4*FL4+FH4*FM4</f>
        <v>89.473500000000001</v>
      </c>
    </row>
    <row r="5" spans="1:171" customFormat="1" x14ac:dyDescent="0.3">
      <c r="A5">
        <v>1402019003</v>
      </c>
      <c r="B5" t="s">
        <v>141</v>
      </c>
      <c r="C5" t="s">
        <v>112</v>
      </c>
      <c r="D5" s="2" t="s">
        <v>301</v>
      </c>
      <c r="E5" s="6"/>
      <c r="F5" s="6"/>
      <c r="G5" s="7"/>
      <c r="H5" s="7"/>
      <c r="I5" s="6">
        <v>1</v>
      </c>
      <c r="J5" s="6"/>
      <c r="K5" s="7">
        <v>1</v>
      </c>
      <c r="L5" s="7">
        <v>1</v>
      </c>
      <c r="M5" s="6">
        <v>1</v>
      </c>
      <c r="N5" s="8"/>
      <c r="O5" s="7"/>
      <c r="P5" s="7"/>
      <c r="Q5" s="6"/>
      <c r="R5" s="8"/>
      <c r="S5" s="7">
        <v>0</v>
      </c>
      <c r="T5" s="7"/>
      <c r="U5" s="6"/>
      <c r="V5" s="16"/>
      <c r="W5" s="7"/>
      <c r="X5" s="7"/>
      <c r="Y5" s="6"/>
      <c r="Z5" s="6"/>
      <c r="AA5" s="7"/>
      <c r="AB5" s="7"/>
      <c r="AC5" s="6"/>
      <c r="AD5" s="6"/>
      <c r="AE5" s="7"/>
      <c r="AF5" s="8"/>
      <c r="AG5" s="10">
        <v>14</v>
      </c>
      <c r="AH5" s="10">
        <v>10</v>
      </c>
      <c r="AI5" s="10">
        <f>COUNT(E5:AF5)</f>
        <v>5</v>
      </c>
      <c r="AJ5" s="22">
        <f>IF(D5="Yes",(AG5-AI5+(DI5-50)/AH5)/AG5,0)</f>
        <v>1.3714285714285714</v>
      </c>
      <c r="AK5" s="11">
        <f>SUM(E5:AF5)</f>
        <v>4</v>
      </c>
      <c r="AL5" s="10">
        <f>MAX(AK5-AM5-AN5,0)*-1</f>
        <v>0</v>
      </c>
      <c r="AM5" s="10">
        <v>10</v>
      </c>
      <c r="AN5" s="10">
        <v>3</v>
      </c>
      <c r="AO5" s="7">
        <f>AK5+AL5+AP5</f>
        <v>4</v>
      </c>
      <c r="AP5" s="6"/>
      <c r="AQ5" s="3">
        <v>0.5</v>
      </c>
      <c r="AR5" s="15">
        <f>MIN(AO5,AM5)*AQ5</f>
        <v>2</v>
      </c>
      <c r="AS5" s="6">
        <v>0</v>
      </c>
      <c r="AT5" s="6">
        <v>0</v>
      </c>
      <c r="AU5" s="6">
        <v>3</v>
      </c>
      <c r="AV5" s="6">
        <v>0</v>
      </c>
      <c r="AW5" s="7"/>
      <c r="AX5" s="7">
        <v>0</v>
      </c>
      <c r="AY5" s="7"/>
      <c r="AZ5" s="7">
        <v>0</v>
      </c>
      <c r="BA5" s="6"/>
      <c r="BB5" s="6">
        <v>0</v>
      </c>
      <c r="BC5" s="6"/>
      <c r="BD5" s="6">
        <v>0</v>
      </c>
      <c r="BE5" s="7"/>
      <c r="BF5" s="7">
        <f>IF(EF5&gt;=70, 5, 0)</f>
        <v>5</v>
      </c>
      <c r="BG5" s="7"/>
      <c r="BH5" s="7"/>
      <c r="BI5" s="7">
        <v>0</v>
      </c>
      <c r="BJ5" s="6"/>
      <c r="BK5" s="6">
        <f>IF(EW5&gt;=70, 6, 0)</f>
        <v>6</v>
      </c>
      <c r="BL5" s="6">
        <v>0</v>
      </c>
      <c r="BM5" s="7">
        <v>0</v>
      </c>
      <c r="BN5" s="7">
        <v>0</v>
      </c>
      <c r="BO5" s="7">
        <v>0</v>
      </c>
      <c r="BP5" s="6">
        <v>13</v>
      </c>
      <c r="BQ5" s="6">
        <f>IF(EZ5&gt;=70, 6, 0)</f>
        <v>6</v>
      </c>
      <c r="BR5" s="6">
        <v>0</v>
      </c>
      <c r="BS5" s="7"/>
      <c r="BT5" s="7">
        <v>0</v>
      </c>
      <c r="BU5" s="7">
        <v>0</v>
      </c>
      <c r="BV5" s="6">
        <v>5</v>
      </c>
      <c r="BW5" s="6">
        <v>0</v>
      </c>
      <c r="BX5" s="6">
        <f>IF(EK5&gt;=70, 5, 0)</f>
        <v>5</v>
      </c>
      <c r="BY5" s="6">
        <v>0</v>
      </c>
      <c r="BZ5" s="6">
        <v>0</v>
      </c>
      <c r="CA5" s="6">
        <v>0</v>
      </c>
      <c r="CB5" s="6">
        <v>0</v>
      </c>
      <c r="CC5" s="6">
        <v>0</v>
      </c>
      <c r="CD5" s="6">
        <v>0</v>
      </c>
      <c r="CE5" s="6">
        <v>0</v>
      </c>
      <c r="CF5" s="6">
        <v>0</v>
      </c>
      <c r="CG5" s="6">
        <v>0</v>
      </c>
      <c r="CH5" s="6">
        <v>0</v>
      </c>
      <c r="CI5" s="6">
        <v>0</v>
      </c>
      <c r="CJ5" s="6">
        <v>0</v>
      </c>
      <c r="CK5" s="7">
        <v>0</v>
      </c>
      <c r="CL5" s="7">
        <v>0</v>
      </c>
      <c r="CM5" s="7">
        <v>0</v>
      </c>
      <c r="CN5" s="6">
        <v>0</v>
      </c>
      <c r="CO5" s="6">
        <f>IF(ES5&gt;=70, 5, 0)</f>
        <v>0</v>
      </c>
      <c r="CP5" s="6">
        <v>0</v>
      </c>
      <c r="CQ5" s="6"/>
      <c r="CR5" s="6">
        <v>0</v>
      </c>
      <c r="CS5" s="7"/>
      <c r="CT5" s="7">
        <f>IF(FC5&gt;=70, 6, 0)</f>
        <v>6</v>
      </c>
      <c r="CU5" s="7">
        <v>-5</v>
      </c>
      <c r="CV5" s="6"/>
      <c r="CW5" s="7">
        <v>6</v>
      </c>
      <c r="CX5" s="7">
        <v>0</v>
      </c>
      <c r="CY5" s="7">
        <v>10</v>
      </c>
      <c r="CZ5" s="7">
        <v>0</v>
      </c>
      <c r="DA5" s="7">
        <v>10</v>
      </c>
      <c r="DB5" s="7">
        <f>IF(AND(DS5&gt;0,DW5&gt;0),4,0)</f>
        <v>0</v>
      </c>
      <c r="DC5" s="7">
        <f>IF(AND(EF5&gt;0,EK5&gt;0,EP5&gt;0),4,0)</f>
        <v>4</v>
      </c>
      <c r="DD5" s="7">
        <f>IF(SUM(BW5,BY5,CB5,CC5,CE5,CH5,CK5,CL5,CN5,CP5)&gt;-1,4,0)</f>
        <v>4</v>
      </c>
      <c r="DE5" s="7">
        <f>IF(FC5&gt;0,4,0)</f>
        <v>4</v>
      </c>
      <c r="DF5" s="6">
        <f>5+10+5</f>
        <v>20</v>
      </c>
      <c r="DG5" s="10">
        <f>SUM(AS5:DF5)</f>
        <v>102</v>
      </c>
      <c r="DH5" s="10">
        <v>50</v>
      </c>
      <c r="DI5" s="17">
        <f>DG5+DH5</f>
        <v>152</v>
      </c>
      <c r="DJ5" s="1">
        <v>85.71</v>
      </c>
      <c r="DK5" s="18">
        <v>100</v>
      </c>
      <c r="DL5" s="18">
        <v>100</v>
      </c>
      <c r="DM5" s="29">
        <f>AVERAGE(DK5:DL5)</f>
        <v>100</v>
      </c>
      <c r="DN5" s="1">
        <v>95</v>
      </c>
      <c r="DO5" s="29">
        <v>85</v>
      </c>
      <c r="DP5" s="1">
        <v>0</v>
      </c>
      <c r="DQ5" s="1"/>
      <c r="DR5" s="1">
        <f>IF(DQ5&gt;68, 68, DQ5)</f>
        <v>0</v>
      </c>
      <c r="DS5" s="1">
        <f>MAX(DP5,DR5)</f>
        <v>0</v>
      </c>
      <c r="DT5" s="29">
        <v>100</v>
      </c>
      <c r="DU5" s="29"/>
      <c r="DV5" s="29">
        <f>IF(DU5&gt;68,68,DU5)</f>
        <v>0</v>
      </c>
      <c r="DW5" s="29">
        <f>MAX(DT5,DV5)</f>
        <v>100</v>
      </c>
      <c r="DX5" s="18">
        <v>0</v>
      </c>
      <c r="DY5" s="18">
        <v>0</v>
      </c>
      <c r="DZ5" s="1"/>
      <c r="EA5" s="15">
        <f>AVERAGE(DJ5,DM5:DO5, DS5, DW5)</f>
        <v>77.618333333333325</v>
      </c>
      <c r="EB5" s="1">
        <v>66.67</v>
      </c>
      <c r="EC5" s="1">
        <v>86.67</v>
      </c>
      <c r="ED5" s="1">
        <v>0</v>
      </c>
      <c r="EE5" s="1">
        <f>IF(ED5&gt;68,68,ED5)</f>
        <v>0</v>
      </c>
      <c r="EF5" s="1">
        <f>MAX(EB5:EC5,EE5)</f>
        <v>86.67</v>
      </c>
      <c r="EG5" s="29">
        <v>33.33</v>
      </c>
      <c r="EH5" s="29">
        <v>80</v>
      </c>
      <c r="EI5" s="29">
        <v>0</v>
      </c>
      <c r="EJ5" s="29">
        <f>IF(EI5&gt;68,68,EI5)</f>
        <v>0</v>
      </c>
      <c r="EK5" s="29">
        <f>MAX(EG5:EH5,EJ5)</f>
        <v>80</v>
      </c>
      <c r="EL5" s="1">
        <v>33.33</v>
      </c>
      <c r="EM5" s="1">
        <v>73.33</v>
      </c>
      <c r="EN5" s="1">
        <v>0</v>
      </c>
      <c r="EO5" s="1">
        <f>IF(EN5&gt;68,68,EN5)</f>
        <v>0</v>
      </c>
      <c r="EP5" s="1">
        <f>MAX(EL5:EM5,EO5)</f>
        <v>73.33</v>
      </c>
      <c r="EQ5" s="29">
        <v>0</v>
      </c>
      <c r="ER5" s="29">
        <v>0</v>
      </c>
      <c r="ES5" s="29"/>
      <c r="ET5" s="15">
        <f>AVERAGE(EF5,EK5,EP5,ES5)</f>
        <v>80</v>
      </c>
      <c r="EU5" s="1">
        <v>40</v>
      </c>
      <c r="EV5" s="1">
        <v>100</v>
      </c>
      <c r="EW5" s="1">
        <f>MIN(MAX(EU5:EV5)+0.2*FC5, 100)</f>
        <v>100</v>
      </c>
      <c r="EX5" s="29">
        <v>68.75</v>
      </c>
      <c r="EY5" s="29">
        <v>0</v>
      </c>
      <c r="EZ5" s="29">
        <f>MIN(MAX(EX5:EY5)+0.15*FC5, 100)</f>
        <v>82.4</v>
      </c>
      <c r="FA5" s="1">
        <v>91</v>
      </c>
      <c r="FB5" s="1">
        <v>0</v>
      </c>
      <c r="FC5" s="1">
        <f>MAX(FA5:FB5)</f>
        <v>91</v>
      </c>
      <c r="FD5" s="15">
        <f>AVERAGE(EW5,EZ5,FC5)</f>
        <v>91.133333333333326</v>
      </c>
      <c r="FE5" s="3">
        <v>0.25</v>
      </c>
      <c r="FF5" s="3">
        <v>0.2</v>
      </c>
      <c r="FG5" s="3">
        <v>0.25</v>
      </c>
      <c r="FH5" s="3">
        <v>0.3</v>
      </c>
      <c r="FI5" s="25">
        <f>MIN(IF(D5="Yes",AR5+DI5,0),100)</f>
        <v>100</v>
      </c>
      <c r="FJ5" s="25">
        <f>IF(FN5&lt;0,FI5+FN5*-4,FI5)</f>
        <v>100</v>
      </c>
      <c r="FK5" s="25">
        <f>MIN(IF(D5="Yes",AR5+EA5,0), 100)</f>
        <v>79.618333333333325</v>
      </c>
      <c r="FL5" s="25">
        <f>MIN(IF(D5="Yes",AR5+ET5,0),100)</f>
        <v>82</v>
      </c>
      <c r="FM5" s="25">
        <f>MIN(IF(D5="Yes",AR5+FD5,0), 100)</f>
        <v>93.133333333333326</v>
      </c>
      <c r="FN5" s="26">
        <f>FE5*FI5+FF5*FK5+FG5*FL5+FH5*FM5</f>
        <v>89.36366666666666</v>
      </c>
      <c r="FO5" s="26">
        <f>FE5*FJ5+FF5*FK5+FG5*FL5+FH5*FM5</f>
        <v>89.36366666666666</v>
      </c>
    </row>
    <row r="6" spans="1:171" customFormat="1" x14ac:dyDescent="0.3">
      <c r="A6">
        <v>1402019058</v>
      </c>
      <c r="B6" t="s">
        <v>153</v>
      </c>
      <c r="C6" t="s">
        <v>112</v>
      </c>
      <c r="D6" s="2" t="s">
        <v>301</v>
      </c>
      <c r="E6" s="6"/>
      <c r="F6" s="6">
        <v>1</v>
      </c>
      <c r="G6" s="7"/>
      <c r="H6" s="7">
        <v>1</v>
      </c>
      <c r="I6" s="6">
        <v>1</v>
      </c>
      <c r="J6" s="6">
        <v>1</v>
      </c>
      <c r="K6" s="7">
        <v>1</v>
      </c>
      <c r="L6" s="7">
        <v>1</v>
      </c>
      <c r="M6" s="6"/>
      <c r="N6" s="8"/>
      <c r="O6" s="7"/>
      <c r="P6" s="7"/>
      <c r="Q6" s="6"/>
      <c r="R6" s="8"/>
      <c r="S6" s="7">
        <v>1</v>
      </c>
      <c r="T6" s="7">
        <v>1</v>
      </c>
      <c r="U6" s="6">
        <v>1</v>
      </c>
      <c r="V6" s="16"/>
      <c r="W6" s="7">
        <v>1</v>
      </c>
      <c r="X6" s="7"/>
      <c r="Y6" s="6">
        <v>1</v>
      </c>
      <c r="Z6" s="6"/>
      <c r="AA6" s="7"/>
      <c r="AB6" s="7"/>
      <c r="AC6" s="6"/>
      <c r="AD6" s="6"/>
      <c r="AE6" s="7"/>
      <c r="AF6" s="8"/>
      <c r="AG6" s="10">
        <v>14</v>
      </c>
      <c r="AH6" s="10">
        <v>10</v>
      </c>
      <c r="AI6" s="10">
        <f>COUNT(E6:AF6)</f>
        <v>11</v>
      </c>
      <c r="AJ6" s="22">
        <f>IF(D6="Yes",(AG6-AI6+(DI6-50)/AH6)/AG6,0)</f>
        <v>0.93571428571428572</v>
      </c>
      <c r="AK6" s="11">
        <f>SUM(E6:AF6)</f>
        <v>11</v>
      </c>
      <c r="AL6" s="10">
        <f>MAX(AK6-AM6-AN6,0)*-1</f>
        <v>0</v>
      </c>
      <c r="AM6" s="10">
        <v>10</v>
      </c>
      <c r="AN6" s="10">
        <v>3</v>
      </c>
      <c r="AO6" s="7">
        <f>AK6+AL6+AP6</f>
        <v>10</v>
      </c>
      <c r="AP6" s="6">
        <v>-1</v>
      </c>
      <c r="AQ6" s="3">
        <v>0.5</v>
      </c>
      <c r="AR6" s="15">
        <f>MIN(AO6,AM6)*AQ6</f>
        <v>5</v>
      </c>
      <c r="AS6" s="6">
        <v>0</v>
      </c>
      <c r="AT6" s="6">
        <v>0</v>
      </c>
      <c r="AU6" s="6">
        <v>4</v>
      </c>
      <c r="AV6" s="6">
        <v>0</v>
      </c>
      <c r="AW6" s="7"/>
      <c r="AX6" s="7">
        <v>0</v>
      </c>
      <c r="AY6" s="7"/>
      <c r="AZ6" s="7">
        <v>0</v>
      </c>
      <c r="BA6" s="6"/>
      <c r="BB6" s="6">
        <v>3</v>
      </c>
      <c r="BC6" s="6"/>
      <c r="BD6" s="6">
        <v>0</v>
      </c>
      <c r="BE6" s="7"/>
      <c r="BF6" s="7">
        <f>IF(EF6&gt;=70, 5, 0)</f>
        <v>0</v>
      </c>
      <c r="BG6" s="7"/>
      <c r="BH6" s="7"/>
      <c r="BI6" s="7">
        <v>0</v>
      </c>
      <c r="BJ6" s="6"/>
      <c r="BK6" s="6">
        <f>IF(EW6&gt;=70, 6, 0)</f>
        <v>6</v>
      </c>
      <c r="BL6" s="6">
        <v>0</v>
      </c>
      <c r="BM6" s="7">
        <v>0</v>
      </c>
      <c r="BN6" s="7">
        <v>0</v>
      </c>
      <c r="BO6" s="7">
        <v>0</v>
      </c>
      <c r="BP6" s="6">
        <v>13</v>
      </c>
      <c r="BQ6" s="6">
        <f>IF(EZ6&gt;=70, 6, 0)</f>
        <v>0</v>
      </c>
      <c r="BR6" s="6">
        <v>0</v>
      </c>
      <c r="BS6" s="7"/>
      <c r="BT6" s="7">
        <v>0</v>
      </c>
      <c r="BU6" s="7">
        <v>-5</v>
      </c>
      <c r="BV6" s="6">
        <v>5</v>
      </c>
      <c r="BW6" s="6">
        <v>0</v>
      </c>
      <c r="BX6" s="6">
        <f>IF(EK6&gt;=70, 5, 0)</f>
        <v>5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7">
        <v>0</v>
      </c>
      <c r="CL6" s="7">
        <v>0</v>
      </c>
      <c r="CM6" s="7">
        <v>-5</v>
      </c>
      <c r="CN6" s="6">
        <v>0</v>
      </c>
      <c r="CO6" s="6">
        <f>IF(ES6&gt;=70, 5, 0)</f>
        <v>0</v>
      </c>
      <c r="CP6" s="6">
        <v>0</v>
      </c>
      <c r="CQ6" s="6"/>
      <c r="CR6" s="6">
        <v>0</v>
      </c>
      <c r="CS6" s="7"/>
      <c r="CT6" s="7">
        <f>IF(FC6&gt;=70, 6, 0)</f>
        <v>6</v>
      </c>
      <c r="CU6" s="7">
        <v>0</v>
      </c>
      <c r="CV6" s="6">
        <v>20</v>
      </c>
      <c r="CW6" s="7">
        <v>6</v>
      </c>
      <c r="CX6" s="7">
        <v>6</v>
      </c>
      <c r="CY6" s="7">
        <v>0</v>
      </c>
      <c r="CZ6" s="7">
        <v>6</v>
      </c>
      <c r="DA6" s="7">
        <v>10</v>
      </c>
      <c r="DB6" s="7">
        <f>IF(AND(DS6&gt;0,DW6&gt;0),4,0)</f>
        <v>4</v>
      </c>
      <c r="DC6" s="7">
        <f>IF(AND(EF6&gt;0,EK6&gt;0,EP6&gt;0),4,0)</f>
        <v>4</v>
      </c>
      <c r="DD6" s="7">
        <f>IF(SUM(BW6,BY6,CB6,CC6,CE6,CH6,CK6,CL6,CN6,CP6)&gt;-1,4,0)</f>
        <v>4</v>
      </c>
      <c r="DE6" s="7">
        <f>IF(FC6&gt;0,4,0)</f>
        <v>4</v>
      </c>
      <c r="DF6" s="6">
        <v>5</v>
      </c>
      <c r="DG6" s="10">
        <f>SUM(AS6:DF6)</f>
        <v>101</v>
      </c>
      <c r="DH6" s="10">
        <v>50</v>
      </c>
      <c r="DI6" s="17">
        <f>DG6+DH6</f>
        <v>151</v>
      </c>
      <c r="DJ6" s="1">
        <v>97.14</v>
      </c>
      <c r="DK6" s="18">
        <v>100</v>
      </c>
      <c r="DL6" s="18">
        <v>100</v>
      </c>
      <c r="DM6" s="29">
        <f>AVERAGE(DK6:DL6)</f>
        <v>100</v>
      </c>
      <c r="DN6" s="1">
        <v>100</v>
      </c>
      <c r="DO6" s="29">
        <v>100</v>
      </c>
      <c r="DP6" s="1">
        <v>80</v>
      </c>
      <c r="DQ6" s="1"/>
      <c r="DR6" s="1">
        <f>IF(DQ6&gt;68, 68, DQ6)</f>
        <v>0</v>
      </c>
      <c r="DS6" s="1">
        <f>MAX(DP6,DR6)</f>
        <v>80</v>
      </c>
      <c r="DT6" s="29">
        <v>80</v>
      </c>
      <c r="DU6" s="29"/>
      <c r="DV6" s="29">
        <f>IF(DU6&gt;68,68,DU6)</f>
        <v>0</v>
      </c>
      <c r="DW6" s="29">
        <f>MAX(DT6,DV6)</f>
        <v>80</v>
      </c>
      <c r="DX6" s="18">
        <v>0</v>
      </c>
      <c r="DY6" s="18">
        <v>0</v>
      </c>
      <c r="DZ6" s="1"/>
      <c r="EA6" s="15">
        <f>AVERAGE(DJ6,DM6:DO6, DS6, DW6)</f>
        <v>92.856666666666669</v>
      </c>
      <c r="EB6" s="1">
        <v>60</v>
      </c>
      <c r="EC6" s="1">
        <v>0</v>
      </c>
      <c r="ED6" s="1">
        <v>0</v>
      </c>
      <c r="EE6" s="1">
        <f>IF(ED6&gt;68,68,ED6)</f>
        <v>0</v>
      </c>
      <c r="EF6" s="1">
        <f>MAX(EB6:EC6,EE6)</f>
        <v>60</v>
      </c>
      <c r="EG6" s="29">
        <v>77.78</v>
      </c>
      <c r="EH6" s="29">
        <v>80</v>
      </c>
      <c r="EI6" s="29">
        <v>0</v>
      </c>
      <c r="EJ6" s="29">
        <f>IF(EI6&gt;68,68,EI6)</f>
        <v>0</v>
      </c>
      <c r="EK6" s="29">
        <f>MAX(EG6:EH6,EJ6)</f>
        <v>80</v>
      </c>
      <c r="EL6" s="1">
        <v>77.78</v>
      </c>
      <c r="EM6" s="1">
        <v>86.67</v>
      </c>
      <c r="EN6" s="1">
        <v>0</v>
      </c>
      <c r="EO6" s="1">
        <f>IF(EN6&gt;68,68,EN6)</f>
        <v>0</v>
      </c>
      <c r="EP6" s="1">
        <f>MAX(EL6:EM6,EO6)</f>
        <v>86.67</v>
      </c>
      <c r="EQ6" s="29">
        <v>0</v>
      </c>
      <c r="ER6" s="29">
        <v>0</v>
      </c>
      <c r="ES6" s="29"/>
      <c r="ET6" s="15">
        <f>AVERAGE(EF6,EK6,EP6,ES6)</f>
        <v>75.556666666666672</v>
      </c>
      <c r="EU6" s="1">
        <v>40</v>
      </c>
      <c r="EV6" s="1">
        <v>52</v>
      </c>
      <c r="EW6" s="1">
        <f>MIN(MAX(EU6:EV6)+0.2*FC6, 100)</f>
        <v>70.099999999999994</v>
      </c>
      <c r="EX6" s="29">
        <v>50</v>
      </c>
      <c r="EY6" s="29">
        <v>0</v>
      </c>
      <c r="EZ6" s="29">
        <f>MIN(MAX(EX6:EY6)+0.15*FC6, 100)</f>
        <v>63.575000000000003</v>
      </c>
      <c r="FA6" s="1">
        <v>90.5</v>
      </c>
      <c r="FB6" s="1">
        <v>0</v>
      </c>
      <c r="FC6" s="1">
        <f>MAX(FA6:FB6)</f>
        <v>90.5</v>
      </c>
      <c r="FD6" s="15">
        <f>AVERAGE(EW6,EZ6,FC6)</f>
        <v>74.725000000000009</v>
      </c>
      <c r="FE6" s="3">
        <v>0.25</v>
      </c>
      <c r="FF6" s="3">
        <v>0.2</v>
      </c>
      <c r="FG6" s="3">
        <v>0.25</v>
      </c>
      <c r="FH6" s="3">
        <v>0.3</v>
      </c>
      <c r="FI6" s="25">
        <f>MIN(IF(D6="Yes",AR6+DI6,0),100)</f>
        <v>100</v>
      </c>
      <c r="FJ6" s="25">
        <f>IF(FN6&lt;0,FI6+FN6*-4,FI6)</f>
        <v>100</v>
      </c>
      <c r="FK6" s="25">
        <f>MIN(IF(D6="Yes",AR6+EA6,0), 100)</f>
        <v>97.856666666666669</v>
      </c>
      <c r="FL6" s="25">
        <f>MIN(IF(D6="Yes",AR6+ET6,0),100)</f>
        <v>80.556666666666672</v>
      </c>
      <c r="FM6" s="25">
        <f>MIN(IF(D6="Yes",AR6+FD6,0), 100)</f>
        <v>79.725000000000009</v>
      </c>
      <c r="FN6" s="26">
        <f>FE6*FI6+FF6*FK6+FG6*FL6+FH6*FM6</f>
        <v>88.628</v>
      </c>
      <c r="FO6" s="26">
        <f>FE6*FJ6+FF6*FK6+FG6*FL6+FH6*FM6</f>
        <v>88.628</v>
      </c>
    </row>
    <row r="7" spans="1:171" customFormat="1" x14ac:dyDescent="0.3">
      <c r="A7">
        <v>1402019088</v>
      </c>
      <c r="B7" t="s">
        <v>168</v>
      </c>
      <c r="C7" t="s">
        <v>112</v>
      </c>
      <c r="D7" s="2" t="s">
        <v>301</v>
      </c>
      <c r="E7" s="6"/>
      <c r="F7" s="6"/>
      <c r="G7" s="7"/>
      <c r="H7" s="7">
        <v>1</v>
      </c>
      <c r="I7" s="6">
        <v>1</v>
      </c>
      <c r="J7" s="6">
        <v>1</v>
      </c>
      <c r="K7" s="7"/>
      <c r="L7" s="7"/>
      <c r="M7" s="6">
        <v>1</v>
      </c>
      <c r="N7" s="8"/>
      <c r="O7" s="7"/>
      <c r="P7" s="7"/>
      <c r="Q7" s="6"/>
      <c r="R7" s="8"/>
      <c r="S7" s="7">
        <v>1</v>
      </c>
      <c r="T7" s="7">
        <v>1</v>
      </c>
      <c r="U7" s="6">
        <v>1</v>
      </c>
      <c r="V7" s="16"/>
      <c r="W7" s="7"/>
      <c r="X7" s="7"/>
      <c r="Y7" s="6">
        <v>1</v>
      </c>
      <c r="Z7" s="6"/>
      <c r="AA7" s="7"/>
      <c r="AB7" s="7"/>
      <c r="AC7" s="6">
        <v>1</v>
      </c>
      <c r="AD7" s="6"/>
      <c r="AE7" s="7"/>
      <c r="AF7" s="8"/>
      <c r="AG7" s="10">
        <v>14</v>
      </c>
      <c r="AH7" s="10">
        <v>10</v>
      </c>
      <c r="AI7" s="10">
        <f>COUNT(E7:AF7)</f>
        <v>9</v>
      </c>
      <c r="AJ7" s="22">
        <f>IF(D7="Yes",(AG7-AI7+(DI7-50)/AH7)/AG7,0)</f>
        <v>0.97857142857142854</v>
      </c>
      <c r="AK7" s="11">
        <f>SUM(E7:AF7)</f>
        <v>9</v>
      </c>
      <c r="AL7" s="10">
        <f>MAX(AK7-AM7-AN7,0)*-1</f>
        <v>0</v>
      </c>
      <c r="AM7" s="10">
        <v>10</v>
      </c>
      <c r="AN7" s="10">
        <v>3</v>
      </c>
      <c r="AO7" s="7">
        <f>AK7+AL7+AP7</f>
        <v>9</v>
      </c>
      <c r="AP7" s="6"/>
      <c r="AQ7" s="3">
        <v>0.5</v>
      </c>
      <c r="AR7" s="15">
        <f>MIN(AO7,AM7)*AQ7</f>
        <v>4.5</v>
      </c>
      <c r="AS7" s="6">
        <v>0</v>
      </c>
      <c r="AT7" s="6">
        <v>0</v>
      </c>
      <c r="AU7" s="6">
        <v>2</v>
      </c>
      <c r="AV7" s="6">
        <v>0</v>
      </c>
      <c r="AW7" s="7"/>
      <c r="AX7" s="7">
        <v>0</v>
      </c>
      <c r="AY7" s="7"/>
      <c r="AZ7" s="7">
        <v>0</v>
      </c>
      <c r="BA7" s="6"/>
      <c r="BB7" s="6">
        <v>3</v>
      </c>
      <c r="BC7" s="6"/>
      <c r="BD7" s="6">
        <v>0</v>
      </c>
      <c r="BE7" s="7"/>
      <c r="BF7" s="7">
        <f>IF(EF7&gt;=70, 5, 0)</f>
        <v>5</v>
      </c>
      <c r="BG7" s="7"/>
      <c r="BH7" s="7"/>
      <c r="BI7" s="7">
        <v>0</v>
      </c>
      <c r="BJ7" s="6"/>
      <c r="BK7" s="6">
        <f>IF(EW7&gt;=70, 6, 0)</f>
        <v>0</v>
      </c>
      <c r="BL7" s="6">
        <v>0</v>
      </c>
      <c r="BM7" s="7">
        <v>0</v>
      </c>
      <c r="BN7" s="7">
        <v>0</v>
      </c>
      <c r="BO7" s="7">
        <v>0</v>
      </c>
      <c r="BP7" s="6">
        <v>13</v>
      </c>
      <c r="BQ7" s="6">
        <f>IF(EZ7&gt;=70, 6, 0)</f>
        <v>6</v>
      </c>
      <c r="BR7" s="6">
        <v>0</v>
      </c>
      <c r="BS7" s="7"/>
      <c r="BT7" s="7">
        <v>0</v>
      </c>
      <c r="BU7" s="7">
        <v>0</v>
      </c>
      <c r="BV7" s="6">
        <v>5</v>
      </c>
      <c r="BW7" s="6">
        <v>0</v>
      </c>
      <c r="BX7" s="6">
        <f>IF(EK7&gt;=70, 5, 0)</f>
        <v>5</v>
      </c>
      <c r="BY7" s="6">
        <v>0</v>
      </c>
      <c r="BZ7" s="6">
        <v>0</v>
      </c>
      <c r="CA7" s="6">
        <v>0</v>
      </c>
      <c r="CB7" s="6">
        <v>0</v>
      </c>
      <c r="CC7" s="6">
        <v>0</v>
      </c>
      <c r="CD7" s="6">
        <v>0</v>
      </c>
      <c r="CE7" s="6">
        <v>0</v>
      </c>
      <c r="CF7" s="6">
        <v>0</v>
      </c>
      <c r="CG7" s="6">
        <v>0</v>
      </c>
      <c r="CH7" s="6">
        <v>0</v>
      </c>
      <c r="CI7" s="6">
        <v>0</v>
      </c>
      <c r="CJ7" s="6">
        <v>0</v>
      </c>
      <c r="CK7" s="7">
        <v>0</v>
      </c>
      <c r="CL7" s="7">
        <v>0</v>
      </c>
      <c r="CM7" s="7">
        <v>0</v>
      </c>
      <c r="CN7" s="6">
        <v>0</v>
      </c>
      <c r="CO7" s="6">
        <f>IF(ES7&gt;=70, 5, 0)</f>
        <v>0</v>
      </c>
      <c r="CP7" s="6">
        <v>0</v>
      </c>
      <c r="CQ7" s="6"/>
      <c r="CR7" s="6">
        <v>0</v>
      </c>
      <c r="CS7" s="7"/>
      <c r="CT7" s="7">
        <f>IF(FC7&gt;=70, 6, 0)</f>
        <v>6</v>
      </c>
      <c r="CU7" s="7">
        <v>0</v>
      </c>
      <c r="CV7" s="6">
        <v>20</v>
      </c>
      <c r="CW7" s="7">
        <v>6</v>
      </c>
      <c r="CX7" s="7">
        <v>0</v>
      </c>
      <c r="CY7" s="7">
        <v>0</v>
      </c>
      <c r="CZ7" s="7">
        <v>0</v>
      </c>
      <c r="DA7" s="7">
        <v>0</v>
      </c>
      <c r="DB7" s="7">
        <f>IF(AND(DS7&gt;0,DW7&gt;0),4,0)</f>
        <v>4</v>
      </c>
      <c r="DC7" s="7">
        <f>IF(AND(EF7&gt;0,EK7&gt;0,EP7&gt;0),4,0)</f>
        <v>4</v>
      </c>
      <c r="DD7" s="7">
        <f>IF(SUM(BW7,BY7,CB7,CC7,CE7,CH7,CK7,CL7,CN7,CP7)&gt;-1,4,0)</f>
        <v>4</v>
      </c>
      <c r="DE7" s="7">
        <f>IF(FC7&gt;0,4,0)</f>
        <v>4</v>
      </c>
      <c r="DF7" s="6"/>
      <c r="DG7" s="10">
        <f>SUM(AS7:DF7)</f>
        <v>87</v>
      </c>
      <c r="DH7" s="10">
        <v>50</v>
      </c>
      <c r="DI7" s="17">
        <f>DG7+DH7</f>
        <v>137</v>
      </c>
      <c r="DJ7" s="1">
        <v>85.71</v>
      </c>
      <c r="DK7" s="18">
        <v>100</v>
      </c>
      <c r="DL7" s="18">
        <v>100</v>
      </c>
      <c r="DM7" s="29">
        <f>AVERAGE(DK7:DL7)</f>
        <v>100</v>
      </c>
      <c r="DN7" s="1">
        <v>95</v>
      </c>
      <c r="DO7" s="29">
        <v>85</v>
      </c>
      <c r="DP7" s="1">
        <v>90</v>
      </c>
      <c r="DQ7" s="1"/>
      <c r="DR7" s="1">
        <f>IF(DQ7&gt;68, 68, DQ7)</f>
        <v>0</v>
      </c>
      <c r="DS7" s="1">
        <f>MAX(DP7,DR7)</f>
        <v>90</v>
      </c>
      <c r="DT7" s="29">
        <v>80</v>
      </c>
      <c r="DU7" s="29"/>
      <c r="DV7" s="29">
        <f>IF(DU7&gt;68,68,DU7)</f>
        <v>0</v>
      </c>
      <c r="DW7" s="29">
        <f>MAX(DT7,DV7)</f>
        <v>80</v>
      </c>
      <c r="DX7" s="18">
        <v>0</v>
      </c>
      <c r="DY7" s="18">
        <v>0</v>
      </c>
      <c r="DZ7" s="1"/>
      <c r="EA7" s="15">
        <f>AVERAGE(DJ7,DM7:DO7, DS7, DW7)</f>
        <v>89.285000000000011</v>
      </c>
      <c r="EB7" s="1">
        <v>53.33</v>
      </c>
      <c r="EC7" s="1">
        <v>73.33</v>
      </c>
      <c r="ED7" s="1">
        <v>0</v>
      </c>
      <c r="EE7" s="1">
        <f>IF(ED7&gt;68,68,ED7)</f>
        <v>0</v>
      </c>
      <c r="EF7" s="1">
        <f>MAX(EB7:EC7,EE7)</f>
        <v>73.33</v>
      </c>
      <c r="EG7" s="29">
        <v>77.78</v>
      </c>
      <c r="EH7" s="29">
        <v>80</v>
      </c>
      <c r="EI7" s="29">
        <v>0</v>
      </c>
      <c r="EJ7" s="29">
        <f>IF(EI7&gt;68,68,EI7)</f>
        <v>0</v>
      </c>
      <c r="EK7" s="29">
        <f>MAX(EG7:EH7,EJ7)</f>
        <v>80</v>
      </c>
      <c r="EL7" s="1">
        <v>77.78</v>
      </c>
      <c r="EM7" s="1">
        <v>93.33</v>
      </c>
      <c r="EN7" s="1">
        <v>0</v>
      </c>
      <c r="EO7" s="1">
        <f>IF(EN7&gt;68,68,EN7)</f>
        <v>0</v>
      </c>
      <c r="EP7" s="1">
        <f>MAX(EL7:EM7,EO7)</f>
        <v>93.33</v>
      </c>
      <c r="EQ7" s="29">
        <v>0</v>
      </c>
      <c r="ER7" s="29">
        <v>0</v>
      </c>
      <c r="ES7" s="29"/>
      <c r="ET7" s="15">
        <f>AVERAGE(EF7,EK7,EP7,ES7)</f>
        <v>82.219999999999985</v>
      </c>
      <c r="EU7" s="1">
        <v>20</v>
      </c>
      <c r="EV7" s="1">
        <v>24</v>
      </c>
      <c r="EW7" s="1">
        <f>MIN(MAX(EU7:EV7)+0.2*FC7, 100)</f>
        <v>43.6</v>
      </c>
      <c r="EX7" s="29">
        <v>58.33</v>
      </c>
      <c r="EY7" s="29">
        <v>0</v>
      </c>
      <c r="EZ7" s="29">
        <f>MIN(MAX(EX7:EY7)+0.15*FC7, 100)</f>
        <v>73.03</v>
      </c>
      <c r="FA7" s="1">
        <v>98</v>
      </c>
      <c r="FB7" s="1">
        <v>0</v>
      </c>
      <c r="FC7" s="1">
        <f>MAX(FA7:FB7)</f>
        <v>98</v>
      </c>
      <c r="FD7" s="15">
        <f>AVERAGE(EW7,EZ7,FC7)</f>
        <v>71.543333333333337</v>
      </c>
      <c r="FE7" s="3">
        <v>0.25</v>
      </c>
      <c r="FF7" s="3">
        <v>0.2</v>
      </c>
      <c r="FG7" s="3">
        <v>0.25</v>
      </c>
      <c r="FH7" s="3">
        <v>0.3</v>
      </c>
      <c r="FI7" s="25">
        <f>MIN(IF(D7="Yes",AR7+DI7,0),100)</f>
        <v>100</v>
      </c>
      <c r="FJ7" s="25">
        <f>IF(FN7&lt;0,FI7+FN7*-4,FI7)</f>
        <v>100</v>
      </c>
      <c r="FK7" s="25">
        <f>MIN(IF(D7="Yes",AR7+EA7,0), 100)</f>
        <v>93.785000000000011</v>
      </c>
      <c r="FL7" s="25">
        <f>MIN(IF(D7="Yes",AR7+ET7,0),100)</f>
        <v>86.719999999999985</v>
      </c>
      <c r="FM7" s="25">
        <f>MIN(IF(D7="Yes",AR7+FD7,0), 100)</f>
        <v>76.043333333333337</v>
      </c>
      <c r="FN7" s="26">
        <f>FE7*FI7+FF7*FK7+FG7*FL7+FH7*FM7</f>
        <v>88.25</v>
      </c>
      <c r="FO7" s="26">
        <f>FE7*FJ7+FF7*FK7+FG7*FL7+FH7*FM7</f>
        <v>88.25</v>
      </c>
    </row>
    <row r="8" spans="1:171" customFormat="1" x14ac:dyDescent="0.3">
      <c r="A8">
        <v>1402019076</v>
      </c>
      <c r="B8" t="s">
        <v>161</v>
      </c>
      <c r="C8" t="s">
        <v>112</v>
      </c>
      <c r="D8" s="2" t="s">
        <v>301</v>
      </c>
      <c r="E8" s="6">
        <v>1</v>
      </c>
      <c r="F8" s="6">
        <v>1</v>
      </c>
      <c r="G8" s="7">
        <v>1</v>
      </c>
      <c r="H8" s="7"/>
      <c r="I8" s="6"/>
      <c r="J8" s="6">
        <v>1</v>
      </c>
      <c r="K8" s="7">
        <v>1</v>
      </c>
      <c r="L8" s="7">
        <v>1</v>
      </c>
      <c r="M8" s="6">
        <v>1</v>
      </c>
      <c r="N8" s="8"/>
      <c r="O8" s="7"/>
      <c r="P8" s="7"/>
      <c r="Q8" s="6"/>
      <c r="R8" s="8"/>
      <c r="S8" s="7">
        <v>1</v>
      </c>
      <c r="T8" s="7">
        <v>1</v>
      </c>
      <c r="U8" s="6"/>
      <c r="V8" s="16"/>
      <c r="W8" s="7"/>
      <c r="X8" s="7"/>
      <c r="Y8" s="6">
        <v>1</v>
      </c>
      <c r="Z8" s="6"/>
      <c r="AA8" s="7"/>
      <c r="AB8" s="7"/>
      <c r="AC8" s="6"/>
      <c r="AD8" s="6"/>
      <c r="AE8" s="7"/>
      <c r="AF8" s="8"/>
      <c r="AG8" s="10">
        <v>14</v>
      </c>
      <c r="AH8" s="10">
        <v>10</v>
      </c>
      <c r="AI8" s="10">
        <f>COUNT(E8:AF8)</f>
        <v>10</v>
      </c>
      <c r="AJ8" s="22">
        <f>IF(D8="Yes",(AG8-AI8+(DI8-50)/AH8)/AG8,0)</f>
        <v>0.97857142857142854</v>
      </c>
      <c r="AK8" s="11">
        <f>SUM(E8:AF8)</f>
        <v>10</v>
      </c>
      <c r="AL8" s="10">
        <f>MAX(AK8-AM8-AN8,0)*-1</f>
        <v>0</v>
      </c>
      <c r="AM8" s="10">
        <v>10</v>
      </c>
      <c r="AN8" s="10">
        <v>3</v>
      </c>
      <c r="AO8" s="7">
        <f>AK8+AL8+AP8</f>
        <v>10</v>
      </c>
      <c r="AP8" s="6"/>
      <c r="AQ8" s="3">
        <v>0.5</v>
      </c>
      <c r="AR8" s="15">
        <f>MIN(AO8,AM8)*AQ8</f>
        <v>5</v>
      </c>
      <c r="AS8" s="6">
        <v>0</v>
      </c>
      <c r="AT8" s="6">
        <v>0</v>
      </c>
      <c r="AU8" s="6">
        <v>3</v>
      </c>
      <c r="AV8" s="6">
        <v>0</v>
      </c>
      <c r="AW8" s="7"/>
      <c r="AX8" s="7">
        <v>0</v>
      </c>
      <c r="AY8" s="7"/>
      <c r="AZ8" s="7">
        <v>0</v>
      </c>
      <c r="BA8" s="6"/>
      <c r="BB8" s="6">
        <v>3</v>
      </c>
      <c r="BC8" s="6"/>
      <c r="BD8" s="6">
        <v>0</v>
      </c>
      <c r="BE8" s="7"/>
      <c r="BF8" s="7">
        <f>IF(EF8&gt;=70, 5, 0)</f>
        <v>5</v>
      </c>
      <c r="BG8" s="7"/>
      <c r="BH8" s="7"/>
      <c r="BI8" s="7">
        <v>0</v>
      </c>
      <c r="BJ8" s="6"/>
      <c r="BK8" s="6">
        <f>IF(EW8&gt;=70, 6, 0)</f>
        <v>0</v>
      </c>
      <c r="BL8" s="6">
        <v>0</v>
      </c>
      <c r="BM8" s="7">
        <v>0</v>
      </c>
      <c r="BN8" s="7">
        <v>0</v>
      </c>
      <c r="BO8" s="7">
        <v>0</v>
      </c>
      <c r="BP8" s="6"/>
      <c r="BQ8" s="6">
        <f>IF(EZ8&gt;=70, 6, 0)</f>
        <v>6</v>
      </c>
      <c r="BR8" s="6">
        <v>0</v>
      </c>
      <c r="BS8" s="7"/>
      <c r="BT8" s="7">
        <v>0</v>
      </c>
      <c r="BU8" s="7">
        <v>0</v>
      </c>
      <c r="BV8" s="6">
        <v>5</v>
      </c>
      <c r="BW8" s="6">
        <v>0</v>
      </c>
      <c r="BX8" s="6">
        <f>IF(EK8&gt;=70, 5, 0)</f>
        <v>5</v>
      </c>
      <c r="BY8" s="6">
        <v>0</v>
      </c>
      <c r="BZ8" s="6">
        <v>0</v>
      </c>
      <c r="CA8" s="6">
        <v>0</v>
      </c>
      <c r="CB8" s="6">
        <v>0</v>
      </c>
      <c r="CC8" s="6">
        <v>0</v>
      </c>
      <c r="CD8" s="6">
        <v>0</v>
      </c>
      <c r="CE8" s="6">
        <v>0</v>
      </c>
      <c r="CF8" s="6">
        <v>0</v>
      </c>
      <c r="CG8" s="6">
        <v>0</v>
      </c>
      <c r="CH8" s="6">
        <v>0</v>
      </c>
      <c r="CI8" s="6">
        <v>0</v>
      </c>
      <c r="CJ8" s="6">
        <v>0</v>
      </c>
      <c r="CK8" s="7">
        <v>0</v>
      </c>
      <c r="CL8" s="7">
        <v>0</v>
      </c>
      <c r="CM8" s="7">
        <v>-5</v>
      </c>
      <c r="CN8" s="6">
        <v>0</v>
      </c>
      <c r="CO8" s="6">
        <f>IF(ES8&gt;=70, 5, 0)</f>
        <v>0</v>
      </c>
      <c r="CP8" s="6">
        <v>0</v>
      </c>
      <c r="CQ8" s="6"/>
      <c r="CR8" s="6">
        <v>0</v>
      </c>
      <c r="CS8" s="7"/>
      <c r="CT8" s="7">
        <f>IF(FC8&gt;=70, 6, 0)</f>
        <v>6</v>
      </c>
      <c r="CU8" s="7">
        <v>0</v>
      </c>
      <c r="CV8" s="6">
        <v>20</v>
      </c>
      <c r="CW8" s="7">
        <v>6</v>
      </c>
      <c r="CX8" s="7">
        <v>6</v>
      </c>
      <c r="CY8" s="7">
        <v>15</v>
      </c>
      <c r="CZ8" s="7">
        <v>6</v>
      </c>
      <c r="DA8" s="7">
        <v>0</v>
      </c>
      <c r="DB8" s="7">
        <f>IF(AND(DS8&gt;0,DW8&gt;0),4,0)</f>
        <v>4</v>
      </c>
      <c r="DC8" s="7">
        <f>IF(AND(EF8&gt;0,EK8&gt;0,EP8&gt;0),4,0)</f>
        <v>4</v>
      </c>
      <c r="DD8" s="7">
        <f>IF(SUM(BW8,BY8,CB8,CC8,CE8,CH8,CK8,CL8,CN8,CP8)&gt;-1,4,0)</f>
        <v>4</v>
      </c>
      <c r="DE8" s="7">
        <f>IF(FC8&gt;0,4,0)</f>
        <v>4</v>
      </c>
      <c r="DF8" s="6"/>
      <c r="DG8" s="10">
        <f>SUM(AS8:DF8)</f>
        <v>97</v>
      </c>
      <c r="DH8" s="10">
        <v>50</v>
      </c>
      <c r="DI8" s="17">
        <f>DG8+DH8</f>
        <v>147</v>
      </c>
      <c r="DJ8" s="1">
        <v>88.57</v>
      </c>
      <c r="DK8" s="18">
        <v>100</v>
      </c>
      <c r="DL8" s="18">
        <v>100</v>
      </c>
      <c r="DM8" s="29">
        <f>AVERAGE(DK8:DL8)</f>
        <v>100</v>
      </c>
      <c r="DN8" s="1">
        <v>100</v>
      </c>
      <c r="DO8" s="29">
        <v>100</v>
      </c>
      <c r="DP8" s="1">
        <v>90</v>
      </c>
      <c r="DQ8" s="1"/>
      <c r="DR8" s="1">
        <f>IF(DQ8&gt;68, 68, DQ8)</f>
        <v>0</v>
      </c>
      <c r="DS8" s="1">
        <f>MAX(DP8,DR8)</f>
        <v>90</v>
      </c>
      <c r="DT8" s="29">
        <v>100</v>
      </c>
      <c r="DU8" s="29"/>
      <c r="DV8" s="29">
        <f>IF(DU8&gt;68,68,DU8)</f>
        <v>0</v>
      </c>
      <c r="DW8" s="29">
        <f>MAX(DT8,DV8)</f>
        <v>100</v>
      </c>
      <c r="DX8" s="18">
        <v>0</v>
      </c>
      <c r="DY8" s="18">
        <v>0</v>
      </c>
      <c r="DZ8" s="1"/>
      <c r="EA8" s="15">
        <f>AVERAGE(DJ8,DM8:DO8, DS8, DW8)</f>
        <v>96.428333333333327</v>
      </c>
      <c r="EB8" s="1">
        <v>66.67</v>
      </c>
      <c r="EC8" s="1">
        <v>73.33</v>
      </c>
      <c r="ED8" s="1">
        <v>0</v>
      </c>
      <c r="EE8" s="1">
        <f>IF(ED8&gt;68,68,ED8)</f>
        <v>0</v>
      </c>
      <c r="EF8" s="1">
        <f>MAX(EB8:EC8,EE8)</f>
        <v>73.33</v>
      </c>
      <c r="EG8" s="29">
        <v>44.44</v>
      </c>
      <c r="EH8" s="29">
        <v>73.33</v>
      </c>
      <c r="EI8" s="29">
        <v>0</v>
      </c>
      <c r="EJ8" s="29">
        <f>IF(EI8&gt;68,68,EI8)</f>
        <v>0</v>
      </c>
      <c r="EK8" s="29">
        <f>MAX(EG8:EH8,EJ8)</f>
        <v>73.33</v>
      </c>
      <c r="EL8" s="1">
        <v>44.44</v>
      </c>
      <c r="EM8" s="1">
        <v>80</v>
      </c>
      <c r="EN8" s="1">
        <v>0</v>
      </c>
      <c r="EO8" s="1">
        <f>IF(EN8&gt;68,68,EN8)</f>
        <v>0</v>
      </c>
      <c r="EP8" s="1">
        <f>MAX(EL8:EM8,EO8)</f>
        <v>80</v>
      </c>
      <c r="EQ8" s="29">
        <v>0</v>
      </c>
      <c r="ER8" s="29">
        <v>0</v>
      </c>
      <c r="ES8" s="29"/>
      <c r="ET8" s="15">
        <f>AVERAGE(EF8,EK8,EP8,ES8)</f>
        <v>75.553333333333327</v>
      </c>
      <c r="EU8" s="1">
        <v>13.33</v>
      </c>
      <c r="EV8" s="1">
        <v>0</v>
      </c>
      <c r="EW8" s="1">
        <f>MIN(MAX(EU8:EV8)+0.2*FC8, 100)</f>
        <v>31.53</v>
      </c>
      <c r="EX8" s="29">
        <v>68.75</v>
      </c>
      <c r="EY8" s="29">
        <v>0</v>
      </c>
      <c r="EZ8" s="29">
        <f>MIN(MAX(EX8:EY8)+0.15*FC8, 100)</f>
        <v>82.4</v>
      </c>
      <c r="FA8" s="1">
        <v>91</v>
      </c>
      <c r="FB8" s="1">
        <v>0</v>
      </c>
      <c r="FC8" s="1">
        <f>MAX(FA8:FB8)</f>
        <v>91</v>
      </c>
      <c r="FD8" s="15">
        <f>AVERAGE(EW8,EZ8,FC8)</f>
        <v>68.31</v>
      </c>
      <c r="FE8" s="3">
        <v>0.25</v>
      </c>
      <c r="FF8" s="3">
        <v>0.2</v>
      </c>
      <c r="FG8" s="3">
        <v>0.25</v>
      </c>
      <c r="FH8" s="3">
        <v>0.3</v>
      </c>
      <c r="FI8" s="25">
        <f>MIN(IF(D8="Yes",AR8+DI8,0),100)</f>
        <v>100</v>
      </c>
      <c r="FJ8" s="25">
        <f>IF(FN8&lt;0,FI8+FN8*-4,FI8)</f>
        <v>100</v>
      </c>
      <c r="FK8" s="25">
        <f>MIN(IF(D8="Yes",AR8+EA8,0), 100)</f>
        <v>100</v>
      </c>
      <c r="FL8" s="25">
        <f>MIN(IF(D8="Yes",AR8+ET8,0),100)</f>
        <v>80.553333333333327</v>
      </c>
      <c r="FM8" s="25">
        <f>MIN(IF(D8="Yes",AR8+FD8,0), 100)</f>
        <v>73.31</v>
      </c>
      <c r="FN8" s="26">
        <f>FE8*FI8+FF8*FK8+FG8*FL8+FH8*FM8</f>
        <v>87.13133333333333</v>
      </c>
      <c r="FO8" s="26">
        <f>FE8*FJ8+FF8*FK8+FG8*FL8+FH8*FM8</f>
        <v>87.13133333333333</v>
      </c>
    </row>
    <row r="9" spans="1:171" customFormat="1" x14ac:dyDescent="0.3">
      <c r="A9">
        <v>1402019070</v>
      </c>
      <c r="B9" t="s">
        <v>159</v>
      </c>
      <c r="C9" t="s">
        <v>112</v>
      </c>
      <c r="D9" s="2" t="s">
        <v>301</v>
      </c>
      <c r="E9" s="6"/>
      <c r="F9" s="6">
        <v>1</v>
      </c>
      <c r="G9" s="7">
        <v>1</v>
      </c>
      <c r="H9" s="7">
        <v>1</v>
      </c>
      <c r="I9" s="6"/>
      <c r="J9" s="6">
        <v>1</v>
      </c>
      <c r="K9" s="7"/>
      <c r="L9" s="7">
        <v>1</v>
      </c>
      <c r="M9" s="6"/>
      <c r="N9" s="8"/>
      <c r="O9" s="7"/>
      <c r="P9" s="7"/>
      <c r="Q9" s="6"/>
      <c r="R9" s="8"/>
      <c r="S9" s="7">
        <v>1</v>
      </c>
      <c r="T9" s="7">
        <v>1</v>
      </c>
      <c r="U9" s="6"/>
      <c r="V9" s="16"/>
      <c r="W9" s="7"/>
      <c r="X9" s="7"/>
      <c r="Y9" s="6">
        <v>1</v>
      </c>
      <c r="Z9" s="6"/>
      <c r="AA9" s="7"/>
      <c r="AB9" s="7"/>
      <c r="AC9" s="6"/>
      <c r="AD9" s="6"/>
      <c r="AE9" s="7"/>
      <c r="AF9" s="8"/>
      <c r="AG9" s="10">
        <v>14</v>
      </c>
      <c r="AH9" s="10">
        <v>10</v>
      </c>
      <c r="AI9" s="10">
        <f>COUNT(E9:AF9)</f>
        <v>8</v>
      </c>
      <c r="AJ9" s="22">
        <f>IF(D9="Yes",(AG9-AI9+(DI9-50)/AH9)/AG9,0)</f>
        <v>1.1214285714285714</v>
      </c>
      <c r="AK9" s="11">
        <f>SUM(E9:AF9)</f>
        <v>8</v>
      </c>
      <c r="AL9" s="10">
        <f>MAX(AK9-AM9-AN9,0)*-1</f>
        <v>0</v>
      </c>
      <c r="AM9" s="10">
        <v>10</v>
      </c>
      <c r="AN9" s="10">
        <v>3</v>
      </c>
      <c r="AO9" s="7">
        <f>AK9+AL9+AP9</f>
        <v>8</v>
      </c>
      <c r="AP9" s="6"/>
      <c r="AQ9" s="3">
        <v>0.5</v>
      </c>
      <c r="AR9" s="15">
        <f>MIN(AO9,AM9)*AQ9</f>
        <v>4</v>
      </c>
      <c r="AS9" s="6">
        <v>0</v>
      </c>
      <c r="AT9" s="6">
        <v>0</v>
      </c>
      <c r="AU9" s="6">
        <v>7</v>
      </c>
      <c r="AV9" s="6">
        <v>0</v>
      </c>
      <c r="AW9" s="7"/>
      <c r="AX9" s="7">
        <v>0</v>
      </c>
      <c r="AY9" s="7"/>
      <c r="AZ9" s="7">
        <v>0</v>
      </c>
      <c r="BA9" s="6"/>
      <c r="BB9" s="6">
        <v>3</v>
      </c>
      <c r="BC9" s="6"/>
      <c r="BD9" s="6">
        <v>0</v>
      </c>
      <c r="BE9" s="7"/>
      <c r="BF9" s="7">
        <f>IF(EF9&gt;=70, 5, 0)</f>
        <v>5</v>
      </c>
      <c r="BG9" s="7"/>
      <c r="BH9" s="7"/>
      <c r="BI9" s="7">
        <v>0</v>
      </c>
      <c r="BJ9" s="6"/>
      <c r="BK9" s="6">
        <f>IF(EW9&gt;=70, 6, 0)</f>
        <v>6</v>
      </c>
      <c r="BL9" s="6">
        <v>-5</v>
      </c>
      <c r="BM9" s="7">
        <v>0</v>
      </c>
      <c r="BN9" s="7">
        <v>0</v>
      </c>
      <c r="BO9" s="7">
        <v>0</v>
      </c>
      <c r="BP9" s="6">
        <v>2</v>
      </c>
      <c r="BQ9" s="6">
        <f>IF(EZ9&gt;=70, 6, 0)</f>
        <v>0</v>
      </c>
      <c r="BR9" s="6">
        <v>0</v>
      </c>
      <c r="BS9" s="7"/>
      <c r="BT9" s="7">
        <v>0</v>
      </c>
      <c r="BU9" s="7">
        <v>0</v>
      </c>
      <c r="BV9" s="6">
        <v>7</v>
      </c>
      <c r="BW9" s="6">
        <v>0</v>
      </c>
      <c r="BX9" s="6">
        <f>IF(EK9&gt;=70, 5, 0)</f>
        <v>5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7">
        <v>3</v>
      </c>
      <c r="CL9" s="7">
        <v>0</v>
      </c>
      <c r="CM9" s="7">
        <v>0</v>
      </c>
      <c r="CN9" s="6">
        <v>0</v>
      </c>
      <c r="CO9" s="6">
        <f>IF(ES9&gt;=70, 5, 0)</f>
        <v>0</v>
      </c>
      <c r="CP9" s="6">
        <v>0</v>
      </c>
      <c r="CQ9" s="6"/>
      <c r="CR9" s="6">
        <v>0</v>
      </c>
      <c r="CS9" s="7"/>
      <c r="CT9" s="7">
        <f>IF(FC9&gt;=70, 6, 0)</f>
        <v>6</v>
      </c>
      <c r="CU9" s="7">
        <v>-5</v>
      </c>
      <c r="CV9" s="6">
        <v>20</v>
      </c>
      <c r="CW9" s="7">
        <v>6</v>
      </c>
      <c r="CX9" s="7">
        <v>6</v>
      </c>
      <c r="CY9" s="7">
        <v>0</v>
      </c>
      <c r="CZ9" s="7">
        <v>0</v>
      </c>
      <c r="DA9" s="7">
        <v>10</v>
      </c>
      <c r="DB9" s="7">
        <f>IF(AND(DS9&gt;0,DW9&gt;0),4,0)</f>
        <v>4</v>
      </c>
      <c r="DC9" s="7">
        <f>IF(AND(EF9&gt;0,EK9&gt;0,EP9&gt;0),4,0)</f>
        <v>4</v>
      </c>
      <c r="DD9" s="7">
        <f>IF(SUM(BW9,BY9,CB9,CC9,CE9,CH9,CK9,CL9,CN9,CP9)&gt;-1,4,0)</f>
        <v>4</v>
      </c>
      <c r="DE9" s="7">
        <f>IF(FC9&gt;0,4,0)</f>
        <v>4</v>
      </c>
      <c r="DF9" s="6">
        <f>5</f>
        <v>5</v>
      </c>
      <c r="DG9" s="10">
        <f>SUM(AS9:DF9)</f>
        <v>97</v>
      </c>
      <c r="DH9" s="10">
        <v>50</v>
      </c>
      <c r="DI9" s="17">
        <f>DG9+DH9</f>
        <v>147</v>
      </c>
      <c r="DJ9" s="1">
        <v>91.43</v>
      </c>
      <c r="DK9" s="18">
        <v>100</v>
      </c>
      <c r="DL9" s="18">
        <v>0</v>
      </c>
      <c r="DM9" s="29">
        <f>AVERAGE(DK9:DL9)</f>
        <v>50</v>
      </c>
      <c r="DN9" s="1">
        <v>0</v>
      </c>
      <c r="DO9" s="29">
        <v>85</v>
      </c>
      <c r="DP9" s="1">
        <v>90</v>
      </c>
      <c r="DQ9" s="1"/>
      <c r="DR9" s="1">
        <f>IF(DQ9&gt;68, 68, DQ9)</f>
        <v>0</v>
      </c>
      <c r="DS9" s="1">
        <f>MAX(DP9,DR9)</f>
        <v>90</v>
      </c>
      <c r="DT9" s="29">
        <v>100</v>
      </c>
      <c r="DU9" s="29"/>
      <c r="DV9" s="29">
        <f>IF(DU9&gt;68,68,DU9)</f>
        <v>0</v>
      </c>
      <c r="DW9" s="29">
        <f>MAX(DT9,DV9)</f>
        <v>100</v>
      </c>
      <c r="DX9" s="18">
        <v>0</v>
      </c>
      <c r="DY9" s="18">
        <v>0</v>
      </c>
      <c r="DZ9" s="1"/>
      <c r="EA9" s="15">
        <f>AVERAGE(DJ9,DM9:DO9, DS9, DW9)</f>
        <v>69.405000000000001</v>
      </c>
      <c r="EB9" s="1">
        <v>46.67</v>
      </c>
      <c r="EC9" s="1">
        <v>73.33</v>
      </c>
      <c r="ED9" s="1">
        <v>0</v>
      </c>
      <c r="EE9" s="1">
        <f>IF(ED9&gt;68,68,ED9)</f>
        <v>0</v>
      </c>
      <c r="EF9" s="1">
        <f>MAX(EB9:EC9,EE9)</f>
        <v>73.33</v>
      </c>
      <c r="EG9" s="29">
        <v>61.11</v>
      </c>
      <c r="EH9" s="29">
        <v>86.67</v>
      </c>
      <c r="EI9" s="29">
        <v>0</v>
      </c>
      <c r="EJ9" s="29">
        <f>IF(EI9&gt;68,68,EI9)</f>
        <v>0</v>
      </c>
      <c r="EK9" s="29">
        <f>MAX(EG9:EH9,EJ9)</f>
        <v>86.67</v>
      </c>
      <c r="EL9" s="1">
        <v>61.11</v>
      </c>
      <c r="EM9" s="1">
        <v>93.33</v>
      </c>
      <c r="EN9" s="1">
        <v>0</v>
      </c>
      <c r="EO9" s="1">
        <f>IF(EN9&gt;68,68,EN9)</f>
        <v>0</v>
      </c>
      <c r="EP9" s="1">
        <f>MAX(EL9:EM9,EO9)</f>
        <v>93.33</v>
      </c>
      <c r="EQ9" s="29">
        <v>0</v>
      </c>
      <c r="ER9" s="29">
        <v>0</v>
      </c>
      <c r="ES9" s="29"/>
      <c r="ET9" s="15">
        <f>AVERAGE(EF9,EK9,EP9,ES9)</f>
        <v>84.443333333333328</v>
      </c>
      <c r="EU9" s="1">
        <v>6.67</v>
      </c>
      <c r="EV9" s="1">
        <v>76</v>
      </c>
      <c r="EW9" s="1">
        <f>MIN(MAX(EU9:EV9)+0.2*FC9, 100)</f>
        <v>93.4</v>
      </c>
      <c r="EX9" s="29">
        <v>41.67</v>
      </c>
      <c r="EY9" s="29">
        <v>0</v>
      </c>
      <c r="EZ9" s="29">
        <f>MIN(MAX(EX9:EY9)+0.15*FC9, 100)</f>
        <v>54.72</v>
      </c>
      <c r="FA9" s="1">
        <v>87</v>
      </c>
      <c r="FB9" s="1">
        <v>0</v>
      </c>
      <c r="FC9" s="1">
        <f>MAX(FA9:FB9)</f>
        <v>87</v>
      </c>
      <c r="FD9" s="15">
        <f>AVERAGE(EW9,EZ9,FC9)</f>
        <v>78.373333333333335</v>
      </c>
      <c r="FE9" s="3">
        <v>0.25</v>
      </c>
      <c r="FF9" s="3">
        <v>0.2</v>
      </c>
      <c r="FG9" s="3">
        <v>0.25</v>
      </c>
      <c r="FH9" s="3">
        <v>0.3</v>
      </c>
      <c r="FI9" s="25">
        <f>MIN(IF(D9="Yes",AR9+DI9,0),100)</f>
        <v>100</v>
      </c>
      <c r="FJ9" s="25">
        <f>IF(FN9&lt;0,FI9+FN9*-4,FI9)</f>
        <v>100</v>
      </c>
      <c r="FK9" s="25">
        <f>MIN(IF(D9="Yes",AR9+EA9,0), 100)</f>
        <v>73.405000000000001</v>
      </c>
      <c r="FL9" s="25">
        <f>MIN(IF(D9="Yes",AR9+ET9,0),100)</f>
        <v>88.443333333333328</v>
      </c>
      <c r="FM9" s="25">
        <f>MIN(IF(D9="Yes",AR9+FD9,0), 100)</f>
        <v>82.373333333333335</v>
      </c>
      <c r="FN9" s="26">
        <f>FE9*FI9+FF9*FK9+FG9*FL9+FH9*FM9</f>
        <v>86.503833333333333</v>
      </c>
      <c r="FO9" s="26">
        <f>FE9*FJ9+FF9*FK9+FG9*FL9+FH9*FM9</f>
        <v>86.503833333333333</v>
      </c>
    </row>
    <row r="10" spans="1:171" customFormat="1" x14ac:dyDescent="0.3">
      <c r="A10">
        <v>1402019084</v>
      </c>
      <c r="B10" t="s">
        <v>166</v>
      </c>
      <c r="C10" t="s">
        <v>112</v>
      </c>
      <c r="D10" s="2" t="s">
        <v>301</v>
      </c>
      <c r="E10" s="6">
        <v>1</v>
      </c>
      <c r="F10" s="6"/>
      <c r="G10" s="7">
        <v>1</v>
      </c>
      <c r="H10" s="7"/>
      <c r="I10" s="6">
        <v>1</v>
      </c>
      <c r="J10" s="6"/>
      <c r="K10" s="7"/>
      <c r="L10" s="7"/>
      <c r="M10" s="6"/>
      <c r="N10" s="8"/>
      <c r="O10" s="7"/>
      <c r="P10" s="7"/>
      <c r="Q10" s="6"/>
      <c r="R10" s="8"/>
      <c r="S10" s="7">
        <v>1</v>
      </c>
      <c r="T10" s="7"/>
      <c r="U10" s="6"/>
      <c r="V10" s="16"/>
      <c r="W10" s="7"/>
      <c r="X10" s="7"/>
      <c r="Y10" s="6"/>
      <c r="Z10" s="6"/>
      <c r="AA10" s="7"/>
      <c r="AB10" s="7"/>
      <c r="AC10" s="6"/>
      <c r="AD10" s="6"/>
      <c r="AE10" s="7"/>
      <c r="AF10" s="8"/>
      <c r="AG10" s="10">
        <v>14</v>
      </c>
      <c r="AH10" s="10">
        <v>10</v>
      </c>
      <c r="AI10" s="10">
        <f>COUNT(E10:AF10)</f>
        <v>4</v>
      </c>
      <c r="AJ10" s="22">
        <f>IF(D10="Yes",(AG10-AI10+(DI10-50)/AH10)/AG10,0)</f>
        <v>1.1285714285714286</v>
      </c>
      <c r="AK10" s="11">
        <f>SUM(E10:AF10)</f>
        <v>4</v>
      </c>
      <c r="AL10" s="10">
        <f>MAX(AK10-AM10-AN10,0)*-1</f>
        <v>0</v>
      </c>
      <c r="AM10" s="10">
        <v>10</v>
      </c>
      <c r="AN10" s="10">
        <v>3</v>
      </c>
      <c r="AO10" s="7">
        <f>AK10+AL10+AP10</f>
        <v>4</v>
      </c>
      <c r="AP10" s="6"/>
      <c r="AQ10" s="3">
        <v>0.5</v>
      </c>
      <c r="AR10" s="15">
        <f>MIN(AO10,AM10)*AQ10</f>
        <v>2</v>
      </c>
      <c r="AS10" s="6">
        <v>0</v>
      </c>
      <c r="AT10" s="6">
        <v>0</v>
      </c>
      <c r="AU10" s="6">
        <v>4</v>
      </c>
      <c r="AV10" s="6">
        <v>0</v>
      </c>
      <c r="AW10" s="7"/>
      <c r="AX10" s="7">
        <v>0</v>
      </c>
      <c r="AY10" s="7"/>
      <c r="AZ10" s="7">
        <v>0</v>
      </c>
      <c r="BA10" s="6"/>
      <c r="BB10" s="6">
        <v>0</v>
      </c>
      <c r="BC10" s="6"/>
      <c r="BD10" s="6">
        <v>0</v>
      </c>
      <c r="BE10" s="7"/>
      <c r="BF10" s="7">
        <f>IF(EF10&gt;=70, 5, 0)</f>
        <v>5</v>
      </c>
      <c r="BG10" s="7"/>
      <c r="BH10" s="7"/>
      <c r="BI10" s="7">
        <v>0</v>
      </c>
      <c r="BJ10" s="6"/>
      <c r="BK10" s="6">
        <f>IF(EW10&gt;=70, 6, 0)</f>
        <v>0</v>
      </c>
      <c r="BL10" s="6">
        <v>0</v>
      </c>
      <c r="BM10" s="7">
        <v>0</v>
      </c>
      <c r="BN10" s="7">
        <v>0</v>
      </c>
      <c r="BO10" s="7">
        <v>0</v>
      </c>
      <c r="BP10" s="6"/>
      <c r="BQ10" s="6">
        <f>IF(EZ10&gt;=70, 6, 0)</f>
        <v>6</v>
      </c>
      <c r="BR10" s="6">
        <v>0</v>
      </c>
      <c r="BS10" s="7"/>
      <c r="BT10" s="7">
        <v>0</v>
      </c>
      <c r="BU10" s="7">
        <v>0</v>
      </c>
      <c r="BV10" s="6">
        <v>5</v>
      </c>
      <c r="BW10" s="6">
        <v>0</v>
      </c>
      <c r="BX10" s="6">
        <f>IF(EK10&gt;=70, 5, 0)</f>
        <v>5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7">
        <v>0</v>
      </c>
      <c r="CL10" s="7">
        <v>0</v>
      </c>
      <c r="CM10" s="7">
        <v>0</v>
      </c>
      <c r="CN10" s="6">
        <v>0</v>
      </c>
      <c r="CO10" s="6">
        <f>IF(ES10&gt;=70, 5, 0)</f>
        <v>0</v>
      </c>
      <c r="CP10" s="6">
        <v>0</v>
      </c>
      <c r="CQ10" s="6"/>
      <c r="CR10" s="6">
        <v>-5</v>
      </c>
      <c r="CS10" s="7"/>
      <c r="CT10" s="7">
        <f>IF(FC10&gt;=70, 6, 0)</f>
        <v>6</v>
      </c>
      <c r="CU10" s="7">
        <v>0</v>
      </c>
      <c r="CV10" s="6"/>
      <c r="CW10" s="7">
        <v>0</v>
      </c>
      <c r="CX10" s="7">
        <v>0</v>
      </c>
      <c r="CY10" s="7">
        <v>0</v>
      </c>
      <c r="CZ10" s="7">
        <v>6</v>
      </c>
      <c r="DA10" s="7">
        <v>10</v>
      </c>
      <c r="DB10" s="7">
        <f>IF(AND(DS10&gt;0,DW10&gt;0),4,0)</f>
        <v>4</v>
      </c>
      <c r="DC10" s="7">
        <f>IF(AND(EF10&gt;0,EK10&gt;0,EP10&gt;0),4,0)</f>
        <v>4</v>
      </c>
      <c r="DD10" s="7">
        <f>IF(SUM(BW10,BY10,CB10,CC10,CE10,CH10,CK10,CL10,CN10,CP10)&gt;-1,4,0)</f>
        <v>4</v>
      </c>
      <c r="DE10" s="7">
        <f>IF(FC10&gt;0,4,0)</f>
        <v>4</v>
      </c>
      <c r="DF10" s="6"/>
      <c r="DG10" s="10">
        <f>SUM(AS10:DF10)</f>
        <v>58</v>
      </c>
      <c r="DH10" s="10">
        <v>50</v>
      </c>
      <c r="DI10" s="17">
        <f>DG10+DH10</f>
        <v>108</v>
      </c>
      <c r="DJ10" s="1">
        <v>94.29</v>
      </c>
      <c r="DK10" s="18">
        <v>75</v>
      </c>
      <c r="DL10" s="18">
        <v>100</v>
      </c>
      <c r="DM10" s="29">
        <f>AVERAGE(DK10:DL10)</f>
        <v>87.5</v>
      </c>
      <c r="DN10" s="1">
        <v>90</v>
      </c>
      <c r="DO10" s="29">
        <v>60</v>
      </c>
      <c r="DP10" s="1">
        <v>88</v>
      </c>
      <c r="DQ10" s="1"/>
      <c r="DR10" s="1">
        <f>IF(DQ10&gt;68, 68, DQ10)</f>
        <v>0</v>
      </c>
      <c r="DS10" s="1">
        <f>MAX(DP10,DR10)</f>
        <v>88</v>
      </c>
      <c r="DT10" s="29">
        <v>80</v>
      </c>
      <c r="DU10" s="29"/>
      <c r="DV10" s="29">
        <f>IF(DU10&gt;68,68,DU10)</f>
        <v>0</v>
      </c>
      <c r="DW10" s="29">
        <f>MAX(DT10,DV10)</f>
        <v>80</v>
      </c>
      <c r="DX10" s="18">
        <v>0</v>
      </c>
      <c r="DY10" s="18">
        <v>0</v>
      </c>
      <c r="DZ10" s="1"/>
      <c r="EA10" s="15">
        <f>AVERAGE(DJ10,DM10:DO10, DS10, DW10)</f>
        <v>83.298333333333332</v>
      </c>
      <c r="EB10" s="1">
        <v>66.67</v>
      </c>
      <c r="EC10" s="1">
        <v>93.33</v>
      </c>
      <c r="ED10" s="1">
        <v>0</v>
      </c>
      <c r="EE10" s="1">
        <f>IF(ED10&gt;68,68,ED10)</f>
        <v>0</v>
      </c>
      <c r="EF10" s="1">
        <f>MAX(EB10:EC10,EE10)</f>
        <v>93.33</v>
      </c>
      <c r="EG10" s="29">
        <v>16.670000000000002</v>
      </c>
      <c r="EH10" s="29">
        <v>93.33</v>
      </c>
      <c r="EI10" s="29">
        <v>0</v>
      </c>
      <c r="EJ10" s="29">
        <f>IF(EI10&gt;68,68,EI10)</f>
        <v>0</v>
      </c>
      <c r="EK10" s="29">
        <f>MAX(EG10:EH10,EJ10)</f>
        <v>93.33</v>
      </c>
      <c r="EL10" s="1">
        <v>16.670000000000002</v>
      </c>
      <c r="EM10" s="1">
        <v>93.33</v>
      </c>
      <c r="EN10" s="1">
        <v>0</v>
      </c>
      <c r="EO10" s="1">
        <f>IF(EN10&gt;68,68,EN10)</f>
        <v>0</v>
      </c>
      <c r="EP10" s="1">
        <f>MAX(EL10:EM10,EO10)</f>
        <v>93.33</v>
      </c>
      <c r="EQ10" s="29">
        <v>0</v>
      </c>
      <c r="ER10" s="29">
        <v>0</v>
      </c>
      <c r="ES10" s="29"/>
      <c r="ET10" s="15">
        <f>AVERAGE(EF10,EK10,EP10,ES10)</f>
        <v>93.33</v>
      </c>
      <c r="EU10" s="1">
        <v>13.33</v>
      </c>
      <c r="EV10" s="1">
        <v>0</v>
      </c>
      <c r="EW10" s="1">
        <f>MIN(MAX(EU10:EV10)+0.2*FC10, 100)</f>
        <v>31.33</v>
      </c>
      <c r="EX10" s="29">
        <v>58.33</v>
      </c>
      <c r="EY10" s="29">
        <v>0</v>
      </c>
      <c r="EZ10" s="29">
        <f>MIN(MAX(EX10:EY10)+0.15*FC10, 100)</f>
        <v>71.83</v>
      </c>
      <c r="FA10" s="1">
        <v>90</v>
      </c>
      <c r="FB10" s="1">
        <v>0</v>
      </c>
      <c r="FC10" s="1">
        <f>MAX(FA10:FB10)</f>
        <v>90</v>
      </c>
      <c r="FD10" s="15">
        <f>AVERAGE(EW10,EZ10,FC10)</f>
        <v>64.38666666666667</v>
      </c>
      <c r="FE10" s="3">
        <v>0.25</v>
      </c>
      <c r="FF10" s="3">
        <v>0.2</v>
      </c>
      <c r="FG10" s="3">
        <v>0.25</v>
      </c>
      <c r="FH10" s="3">
        <v>0.3</v>
      </c>
      <c r="FI10" s="25">
        <f>MIN(IF(D10="Yes",AR10+DI10,0),100)</f>
        <v>100</v>
      </c>
      <c r="FJ10" s="25">
        <f>IF(FN10&lt;0,FI10+FN10*-4,FI10)</f>
        <v>100</v>
      </c>
      <c r="FK10" s="25">
        <f>MIN(IF(D10="Yes",AR10+EA10,0), 100)</f>
        <v>85.298333333333332</v>
      </c>
      <c r="FL10" s="25">
        <f>MIN(IF(D10="Yes",AR10+ET10,0),100)</f>
        <v>95.33</v>
      </c>
      <c r="FM10" s="25">
        <f>MIN(IF(D10="Yes",AR10+FD10,0), 100)</f>
        <v>66.38666666666667</v>
      </c>
      <c r="FN10" s="26">
        <f>FE10*FI10+FF10*FK10+FG10*FL10+FH10*FM10</f>
        <v>85.808166666666665</v>
      </c>
      <c r="FO10" s="26">
        <f>FE10*FJ10+FF10*FK10+FG10*FL10+FH10*FM10</f>
        <v>85.808166666666665</v>
      </c>
    </row>
    <row r="11" spans="1:171" customFormat="1" x14ac:dyDescent="0.3">
      <c r="A11">
        <v>1402019041</v>
      </c>
      <c r="B11" t="s">
        <v>149</v>
      </c>
      <c r="C11" t="s">
        <v>112</v>
      </c>
      <c r="D11" s="2" t="s">
        <v>301</v>
      </c>
      <c r="E11" s="6"/>
      <c r="F11" s="6">
        <v>1</v>
      </c>
      <c r="G11" s="7"/>
      <c r="H11" s="7">
        <v>1</v>
      </c>
      <c r="I11" s="6">
        <v>1</v>
      </c>
      <c r="J11" s="6"/>
      <c r="K11" s="7"/>
      <c r="L11" s="7"/>
      <c r="M11" s="6"/>
      <c r="N11" s="8"/>
      <c r="O11" s="7"/>
      <c r="P11" s="7"/>
      <c r="Q11" s="6"/>
      <c r="R11" s="8"/>
      <c r="S11" s="7">
        <v>1</v>
      </c>
      <c r="T11" s="7">
        <v>1</v>
      </c>
      <c r="U11" s="6"/>
      <c r="V11" s="16"/>
      <c r="W11" s="7"/>
      <c r="X11" s="7"/>
      <c r="Y11" s="6"/>
      <c r="Z11" s="6"/>
      <c r="AA11" s="7"/>
      <c r="AB11" s="7"/>
      <c r="AC11" s="6"/>
      <c r="AD11" s="6"/>
      <c r="AE11" s="7"/>
      <c r="AF11" s="8"/>
      <c r="AG11" s="10">
        <v>14</v>
      </c>
      <c r="AH11" s="10">
        <v>10</v>
      </c>
      <c r="AI11" s="10">
        <f>COUNT(E11:AF11)</f>
        <v>5</v>
      </c>
      <c r="AJ11" s="22">
        <f>IF(D11="Yes",(AG11-AI11+(DI11-50)/AH11)/AG11,0)</f>
        <v>1.3071428571428572</v>
      </c>
      <c r="AK11" s="11">
        <f>SUM(E11:AF11)</f>
        <v>5</v>
      </c>
      <c r="AL11" s="10">
        <f>MAX(AK11-AM11-AN11,0)*-1</f>
        <v>0</v>
      </c>
      <c r="AM11" s="10">
        <v>10</v>
      </c>
      <c r="AN11" s="10">
        <v>3</v>
      </c>
      <c r="AO11" s="7">
        <f>AK11+AL11+AP11</f>
        <v>5</v>
      </c>
      <c r="AP11" s="6"/>
      <c r="AQ11" s="3">
        <v>0.5</v>
      </c>
      <c r="AR11" s="15">
        <f>MIN(AO11,AM11)*AQ11</f>
        <v>2.5</v>
      </c>
      <c r="AS11" s="6">
        <v>0</v>
      </c>
      <c r="AT11" s="6">
        <v>0</v>
      </c>
      <c r="AU11" s="6">
        <v>5</v>
      </c>
      <c r="AV11" s="6">
        <v>0</v>
      </c>
      <c r="AW11" s="7"/>
      <c r="AX11" s="7">
        <v>0</v>
      </c>
      <c r="AY11" s="7"/>
      <c r="AZ11" s="7">
        <v>-5</v>
      </c>
      <c r="BA11" s="6"/>
      <c r="BB11" s="6">
        <v>0</v>
      </c>
      <c r="BC11" s="6"/>
      <c r="BD11" s="6">
        <v>0</v>
      </c>
      <c r="BE11" s="7"/>
      <c r="BF11" s="7">
        <f>IF(EF11&gt;=70, 5, 0)</f>
        <v>5</v>
      </c>
      <c r="BG11" s="7"/>
      <c r="BH11" s="7"/>
      <c r="BI11" s="7">
        <v>0</v>
      </c>
      <c r="BJ11" s="6"/>
      <c r="BK11" s="6">
        <f>IF(EW11&gt;=70, 6, 0)</f>
        <v>6</v>
      </c>
      <c r="BL11" s="6">
        <v>0</v>
      </c>
      <c r="BM11" s="7">
        <v>0</v>
      </c>
      <c r="BN11" s="7">
        <v>0</v>
      </c>
      <c r="BO11" s="7">
        <v>0</v>
      </c>
      <c r="BP11" s="6">
        <v>13</v>
      </c>
      <c r="BQ11" s="6">
        <f>IF(EZ11&gt;=70, 6, 0)</f>
        <v>0</v>
      </c>
      <c r="BR11" s="6">
        <v>0</v>
      </c>
      <c r="BS11" s="7"/>
      <c r="BT11" s="7">
        <v>0</v>
      </c>
      <c r="BU11" s="7">
        <v>-5</v>
      </c>
      <c r="BV11" s="6">
        <v>5</v>
      </c>
      <c r="BW11" s="6">
        <v>0</v>
      </c>
      <c r="BX11" s="6">
        <f>IF(EK11&gt;=70, 5, 0)</f>
        <v>5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7">
        <v>0</v>
      </c>
      <c r="CL11" s="7">
        <v>0</v>
      </c>
      <c r="CM11" s="7">
        <v>-5</v>
      </c>
      <c r="CN11" s="6">
        <v>0</v>
      </c>
      <c r="CO11" s="6">
        <f>IF(ES11&gt;=70, 5, 0)</f>
        <v>0</v>
      </c>
      <c r="CP11" s="6">
        <v>0</v>
      </c>
      <c r="CQ11" s="6"/>
      <c r="CR11" s="6">
        <v>0</v>
      </c>
      <c r="CS11" s="7"/>
      <c r="CT11" s="7">
        <f>IF(FC11&gt;=70, 6, 0)</f>
        <v>6</v>
      </c>
      <c r="CU11" s="7">
        <v>0</v>
      </c>
      <c r="CV11" s="6"/>
      <c r="CW11" s="7">
        <v>6</v>
      </c>
      <c r="CX11" s="7">
        <v>0</v>
      </c>
      <c r="CY11" s="7">
        <v>10</v>
      </c>
      <c r="CZ11" s="7">
        <v>0</v>
      </c>
      <c r="DA11" s="7">
        <v>20</v>
      </c>
      <c r="DB11" s="7">
        <f>IF(AND(DS11&gt;0,DW11&gt;0),4,0)</f>
        <v>0</v>
      </c>
      <c r="DC11" s="7">
        <f>IF(AND(EF11&gt;0,EK11&gt;0,EP11&gt;0),4,0)</f>
        <v>4</v>
      </c>
      <c r="DD11" s="7">
        <f>IF(SUM(BW11,BY11,CB11,CC11,CE11,CH11,CK11,CL11,CN11,CP11)&gt;-1,4,0)</f>
        <v>4</v>
      </c>
      <c r="DE11" s="7">
        <f>IF(FC11&gt;0,4,0)</f>
        <v>4</v>
      </c>
      <c r="DF11" s="6">
        <f>10+5</f>
        <v>15</v>
      </c>
      <c r="DG11" s="10">
        <f>SUM(AS11:DF11)</f>
        <v>93</v>
      </c>
      <c r="DH11" s="10">
        <v>50</v>
      </c>
      <c r="DI11" s="17">
        <f>DG11+DH11</f>
        <v>143</v>
      </c>
      <c r="DJ11" s="1">
        <v>88.57</v>
      </c>
      <c r="DK11" s="18">
        <v>100</v>
      </c>
      <c r="DL11" s="18">
        <v>100</v>
      </c>
      <c r="DM11" s="29">
        <f>AVERAGE(DK11:DL11)</f>
        <v>100</v>
      </c>
      <c r="DN11" s="1">
        <v>95</v>
      </c>
      <c r="DO11" s="29">
        <v>85</v>
      </c>
      <c r="DP11" s="1">
        <v>0</v>
      </c>
      <c r="DQ11" s="1"/>
      <c r="DR11" s="1">
        <f>IF(DQ11&gt;68, 68, DQ11)</f>
        <v>0</v>
      </c>
      <c r="DS11" s="1">
        <f>MAX(DP11,DR11)</f>
        <v>0</v>
      </c>
      <c r="DT11" s="29">
        <v>78</v>
      </c>
      <c r="DU11" s="29"/>
      <c r="DV11" s="29">
        <f>IF(DU11&gt;68,68,DU11)</f>
        <v>0</v>
      </c>
      <c r="DW11" s="29">
        <f>MAX(DT11,DV11)</f>
        <v>78</v>
      </c>
      <c r="DX11" s="18">
        <v>0</v>
      </c>
      <c r="DY11" s="18">
        <v>0</v>
      </c>
      <c r="DZ11" s="1"/>
      <c r="EA11" s="15">
        <f>AVERAGE(DJ11,DM11:DO11, DS11, DW11)</f>
        <v>74.428333333333327</v>
      </c>
      <c r="EB11" s="1">
        <v>53.33</v>
      </c>
      <c r="EC11" s="1">
        <v>73.33</v>
      </c>
      <c r="ED11" s="1">
        <v>0</v>
      </c>
      <c r="EE11" s="1">
        <f>IF(ED11&gt;68,68,ED11)</f>
        <v>0</v>
      </c>
      <c r="EF11" s="1">
        <f>MAX(EB11:EC11,EE11)</f>
        <v>73.33</v>
      </c>
      <c r="EG11" s="29">
        <v>50</v>
      </c>
      <c r="EH11" s="29">
        <v>86.67</v>
      </c>
      <c r="EI11" s="29">
        <v>0</v>
      </c>
      <c r="EJ11" s="29">
        <f>IF(EI11&gt;68,68,EI11)</f>
        <v>0</v>
      </c>
      <c r="EK11" s="29">
        <f>MAX(EG11:EH11,EJ11)</f>
        <v>86.67</v>
      </c>
      <c r="EL11" s="1">
        <v>50</v>
      </c>
      <c r="EM11" s="1">
        <v>80</v>
      </c>
      <c r="EN11" s="1">
        <v>0</v>
      </c>
      <c r="EO11" s="1">
        <f>IF(EN11&gt;68,68,EN11)</f>
        <v>0</v>
      </c>
      <c r="EP11" s="1">
        <f>MAX(EL11:EM11,EO11)</f>
        <v>80</v>
      </c>
      <c r="EQ11" s="29">
        <v>0</v>
      </c>
      <c r="ER11" s="29">
        <v>0</v>
      </c>
      <c r="ES11" s="29"/>
      <c r="ET11" s="15">
        <f>AVERAGE(EF11,EK11,EP11,ES11)</f>
        <v>80</v>
      </c>
      <c r="EU11" s="1">
        <v>53.33</v>
      </c>
      <c r="EV11" s="1">
        <v>0</v>
      </c>
      <c r="EW11" s="1">
        <f>MIN(MAX(EU11:EV11)+0.2*FC11, 100)</f>
        <v>72.53</v>
      </c>
      <c r="EX11" s="29">
        <v>50</v>
      </c>
      <c r="EY11" s="29">
        <v>0</v>
      </c>
      <c r="EZ11" s="29">
        <f>MIN(MAX(EX11:EY11)+0.15*FC11, 100)</f>
        <v>64.400000000000006</v>
      </c>
      <c r="FA11" s="1">
        <v>96</v>
      </c>
      <c r="FB11" s="1">
        <v>0</v>
      </c>
      <c r="FC11" s="1">
        <f>MAX(FA11:FB11)</f>
        <v>96</v>
      </c>
      <c r="FD11" s="15">
        <f>AVERAGE(EW11,EZ11,FC11)</f>
        <v>77.643333333333331</v>
      </c>
      <c r="FE11" s="3">
        <v>0.25</v>
      </c>
      <c r="FF11" s="3">
        <v>0.2</v>
      </c>
      <c r="FG11" s="3">
        <v>0.25</v>
      </c>
      <c r="FH11" s="3">
        <v>0.3</v>
      </c>
      <c r="FI11" s="25">
        <f>MIN(IF(D11="Yes",AR11+DI11,0),100)</f>
        <v>100</v>
      </c>
      <c r="FJ11" s="25">
        <f>IF(FN11&lt;0,FI11+FN11*-4,FI11)</f>
        <v>100</v>
      </c>
      <c r="FK11" s="25">
        <f>MIN(IF(D11="Yes",AR11+EA11,0), 100)</f>
        <v>76.928333333333327</v>
      </c>
      <c r="FL11" s="25">
        <f>MIN(IF(D11="Yes",AR11+ET11,0),100)</f>
        <v>82.5</v>
      </c>
      <c r="FM11" s="25">
        <f>MIN(IF(D11="Yes",AR11+FD11,0), 100)</f>
        <v>80.143333333333331</v>
      </c>
      <c r="FN11" s="26">
        <f>FE11*FI11+FF11*FK11+FG11*FL11+FH11*FM11</f>
        <v>85.053666666666658</v>
      </c>
      <c r="FO11" s="26">
        <f>FE11*FJ11+FF11*FK11+FG11*FL11+FH11*FM11</f>
        <v>85.053666666666658</v>
      </c>
    </row>
    <row r="12" spans="1:171" customFormat="1" x14ac:dyDescent="0.3">
      <c r="A12">
        <v>1402019075</v>
      </c>
      <c r="B12" t="s">
        <v>160</v>
      </c>
      <c r="C12" t="s">
        <v>112</v>
      </c>
      <c r="D12" s="2" t="s">
        <v>301</v>
      </c>
      <c r="E12" s="6">
        <v>1</v>
      </c>
      <c r="F12" s="6">
        <v>1</v>
      </c>
      <c r="G12" s="7">
        <v>1</v>
      </c>
      <c r="H12" s="7">
        <v>1</v>
      </c>
      <c r="I12" s="6">
        <v>2</v>
      </c>
      <c r="J12" s="6">
        <v>1</v>
      </c>
      <c r="K12" s="7">
        <v>1</v>
      </c>
      <c r="L12" s="7"/>
      <c r="M12" s="6">
        <v>1</v>
      </c>
      <c r="N12" s="8"/>
      <c r="O12" s="7"/>
      <c r="P12" s="7"/>
      <c r="Q12" s="6"/>
      <c r="R12" s="8"/>
      <c r="S12" s="7"/>
      <c r="T12" s="7">
        <v>1</v>
      </c>
      <c r="U12" s="6"/>
      <c r="V12" s="16"/>
      <c r="W12" s="7"/>
      <c r="X12" s="7"/>
      <c r="Y12" s="6"/>
      <c r="Z12" s="6"/>
      <c r="AA12" s="7"/>
      <c r="AB12" s="7"/>
      <c r="AC12" s="6"/>
      <c r="AD12" s="6"/>
      <c r="AE12" s="7"/>
      <c r="AF12" s="8"/>
      <c r="AG12" s="10">
        <v>14</v>
      </c>
      <c r="AH12" s="10">
        <v>10</v>
      </c>
      <c r="AI12" s="10">
        <f>COUNT(E12:AF12)</f>
        <v>9</v>
      </c>
      <c r="AJ12" s="22">
        <f>IF(D12="Yes",(AG12-AI12+(DI12-50)/AH12)/AG12,0)</f>
        <v>0.72857142857142854</v>
      </c>
      <c r="AK12" s="11">
        <f>SUM(E12:AF12)</f>
        <v>10</v>
      </c>
      <c r="AL12" s="10">
        <f>MAX(AK12-AM12-AN12,0)*-1</f>
        <v>0</v>
      </c>
      <c r="AM12" s="10">
        <v>10</v>
      </c>
      <c r="AN12" s="10">
        <v>3</v>
      </c>
      <c r="AO12" s="7">
        <f>AK12+AL12+AP12</f>
        <v>10</v>
      </c>
      <c r="AP12" s="6"/>
      <c r="AQ12" s="3">
        <v>0.5</v>
      </c>
      <c r="AR12" s="15">
        <f>MIN(AO12,AM12)*AQ12</f>
        <v>5</v>
      </c>
      <c r="AS12" s="6">
        <v>0</v>
      </c>
      <c r="AT12" s="6">
        <v>0</v>
      </c>
      <c r="AU12" s="6">
        <v>0</v>
      </c>
      <c r="AV12" s="6">
        <v>0</v>
      </c>
      <c r="AW12" s="7"/>
      <c r="AX12" s="7">
        <v>0</v>
      </c>
      <c r="AY12" s="7"/>
      <c r="AZ12" s="7">
        <v>0</v>
      </c>
      <c r="BA12" s="6"/>
      <c r="BB12" s="6">
        <v>0</v>
      </c>
      <c r="BC12" s="6"/>
      <c r="BD12" s="6">
        <v>-5</v>
      </c>
      <c r="BE12" s="7"/>
      <c r="BF12" s="7">
        <f>IF(EF12&gt;=70, 5, 0)</f>
        <v>5</v>
      </c>
      <c r="BG12" s="7"/>
      <c r="BH12" s="7"/>
      <c r="BI12" s="7">
        <v>0</v>
      </c>
      <c r="BJ12" s="6"/>
      <c r="BK12" s="6">
        <f>IF(EW12&gt;=70, 6, 0)</f>
        <v>6</v>
      </c>
      <c r="BL12" s="6">
        <v>0</v>
      </c>
      <c r="BM12" s="7">
        <v>0</v>
      </c>
      <c r="BN12" s="7">
        <v>0</v>
      </c>
      <c r="BO12" s="7">
        <v>0</v>
      </c>
      <c r="BP12" s="6"/>
      <c r="BQ12" s="6">
        <f>IF(EZ12&gt;=70, 6, 0)</f>
        <v>0</v>
      </c>
      <c r="BR12" s="6">
        <v>0</v>
      </c>
      <c r="BS12" s="7"/>
      <c r="BT12" s="7">
        <v>0</v>
      </c>
      <c r="BU12" s="7">
        <v>-5</v>
      </c>
      <c r="BV12" s="6">
        <v>5</v>
      </c>
      <c r="BW12" s="6">
        <v>0</v>
      </c>
      <c r="BX12" s="6">
        <f>IF(EK12&gt;=70, 5, 0)</f>
        <v>5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7">
        <v>0</v>
      </c>
      <c r="CL12" s="7">
        <v>0</v>
      </c>
      <c r="CM12" s="7">
        <v>0</v>
      </c>
      <c r="CN12" s="6">
        <v>0</v>
      </c>
      <c r="CO12" s="6">
        <f>IF(ES12&gt;=70, 5, 0)</f>
        <v>0</v>
      </c>
      <c r="CP12" s="6">
        <v>0</v>
      </c>
      <c r="CQ12" s="6"/>
      <c r="CR12" s="6">
        <v>0</v>
      </c>
      <c r="CS12" s="7"/>
      <c r="CT12" s="7">
        <f>IF(FC12&gt;=70, 6, 0)</f>
        <v>0</v>
      </c>
      <c r="CU12" s="7">
        <v>-5</v>
      </c>
      <c r="CV12" s="6">
        <v>20</v>
      </c>
      <c r="CW12" s="7">
        <v>0</v>
      </c>
      <c r="CX12" s="7">
        <v>0</v>
      </c>
      <c r="CY12" s="7">
        <v>0</v>
      </c>
      <c r="CZ12" s="7">
        <v>0</v>
      </c>
      <c r="DA12" s="7">
        <v>10</v>
      </c>
      <c r="DB12" s="7">
        <f>IF(AND(DS12&gt;0,DW12&gt;0),4,0)</f>
        <v>4</v>
      </c>
      <c r="DC12" s="7">
        <f>IF(AND(EF12&gt;0,EK12&gt;0,EP12&gt;0),4,0)</f>
        <v>4</v>
      </c>
      <c r="DD12" s="7">
        <f>IF(SUM(BW12,BY12,CB12,CC12,CE12,CH12,CK12,CL12,CN12,CP12)&gt;-1,4,0)</f>
        <v>4</v>
      </c>
      <c r="DE12" s="7">
        <f>IF(FC12&gt;0,4,0)</f>
        <v>4</v>
      </c>
      <c r="DF12" s="6"/>
      <c r="DG12" s="10">
        <f>SUM(AS12:DF12)</f>
        <v>52</v>
      </c>
      <c r="DH12" s="10">
        <v>50</v>
      </c>
      <c r="DI12" s="17">
        <f>DG12+DH12</f>
        <v>102</v>
      </c>
      <c r="DJ12" s="1">
        <v>94.29</v>
      </c>
      <c r="DK12" s="18">
        <v>0</v>
      </c>
      <c r="DL12" s="18">
        <v>100</v>
      </c>
      <c r="DM12" s="29">
        <f>AVERAGE(DK12:DL12)</f>
        <v>50</v>
      </c>
      <c r="DN12" s="1">
        <v>82</v>
      </c>
      <c r="DO12" s="29">
        <v>75</v>
      </c>
      <c r="DP12" s="1">
        <v>30</v>
      </c>
      <c r="DQ12" s="1"/>
      <c r="DR12" s="1">
        <f>IF(DQ12&gt;68, 68, DQ12)</f>
        <v>0</v>
      </c>
      <c r="DS12" s="1">
        <f>MAX(DP12,DR12)</f>
        <v>30</v>
      </c>
      <c r="DT12" s="29">
        <v>85</v>
      </c>
      <c r="DU12" s="29"/>
      <c r="DV12" s="29">
        <f>IF(DU12&gt;68,68,DU12)</f>
        <v>0</v>
      </c>
      <c r="DW12" s="29">
        <f>MAX(DT12,DV12)</f>
        <v>85</v>
      </c>
      <c r="DX12" s="18">
        <v>0</v>
      </c>
      <c r="DY12" s="18">
        <v>0</v>
      </c>
      <c r="DZ12" s="1"/>
      <c r="EA12" s="15">
        <f>AVERAGE(DJ12,DM12:DO12, DS12, DW12)</f>
        <v>69.381666666666675</v>
      </c>
      <c r="EB12" s="1">
        <v>80</v>
      </c>
      <c r="EC12" s="1">
        <v>0</v>
      </c>
      <c r="ED12" s="1">
        <v>0</v>
      </c>
      <c r="EE12" s="1">
        <f>IF(ED12&gt;68,68,ED12)</f>
        <v>0</v>
      </c>
      <c r="EF12" s="1">
        <f>MAX(EB12:EC12,EE12)</f>
        <v>80</v>
      </c>
      <c r="EG12" s="29">
        <v>55.56</v>
      </c>
      <c r="EH12" s="29">
        <v>86.67</v>
      </c>
      <c r="EI12" s="29">
        <v>0</v>
      </c>
      <c r="EJ12" s="29">
        <f>IF(EI12&gt;68,68,EI12)</f>
        <v>0</v>
      </c>
      <c r="EK12" s="29">
        <f>MAX(EG12:EH12,EJ12)</f>
        <v>86.67</v>
      </c>
      <c r="EL12" s="1">
        <v>55.56</v>
      </c>
      <c r="EM12" s="1">
        <v>86.67</v>
      </c>
      <c r="EN12" s="1">
        <v>0</v>
      </c>
      <c r="EO12" s="1">
        <f>IF(EN12&gt;68,68,EN12)</f>
        <v>0</v>
      </c>
      <c r="EP12" s="1">
        <f>MAX(EL12:EM12,EO12)</f>
        <v>86.67</v>
      </c>
      <c r="EQ12" s="29">
        <v>0</v>
      </c>
      <c r="ER12" s="29">
        <v>0</v>
      </c>
      <c r="ES12" s="29"/>
      <c r="ET12" s="15">
        <f>AVERAGE(EF12,EK12,EP12,ES12)</f>
        <v>84.446666666666673</v>
      </c>
      <c r="EU12" s="1">
        <v>33.33</v>
      </c>
      <c r="EV12" s="1">
        <v>64</v>
      </c>
      <c r="EW12" s="1">
        <f>MIN(MAX(EU12:EV12)+0.2*FC12, 100)</f>
        <v>75.599999999999994</v>
      </c>
      <c r="EX12" s="29">
        <v>50</v>
      </c>
      <c r="EY12" s="29">
        <v>0</v>
      </c>
      <c r="EZ12" s="29">
        <f>MIN(MAX(EX12:EY12)+0.15*FC12, 100)</f>
        <v>58.7</v>
      </c>
      <c r="FA12" s="1">
        <v>58</v>
      </c>
      <c r="FB12" s="1">
        <v>0</v>
      </c>
      <c r="FC12" s="1">
        <f>MAX(FA12:FB12)</f>
        <v>58</v>
      </c>
      <c r="FD12" s="15">
        <f>AVERAGE(EW12,EZ12,FC12)</f>
        <v>64.100000000000009</v>
      </c>
      <c r="FE12" s="3">
        <v>0.25</v>
      </c>
      <c r="FF12" s="3">
        <v>0.2</v>
      </c>
      <c r="FG12" s="3">
        <v>0.25</v>
      </c>
      <c r="FH12" s="3">
        <v>0.3</v>
      </c>
      <c r="FI12" s="25">
        <f>MIN(IF(D12="Yes",AR12+DI12,0),100)</f>
        <v>100</v>
      </c>
      <c r="FJ12" s="25">
        <f>IF(FN12&lt;0,FI12+FN12*-4,FI12)</f>
        <v>100</v>
      </c>
      <c r="FK12" s="25">
        <f>MIN(IF(D12="Yes",AR12+EA12,0), 100)</f>
        <v>74.381666666666675</v>
      </c>
      <c r="FL12" s="25">
        <f>MIN(IF(D12="Yes",AR12+ET12,0),100)</f>
        <v>89.446666666666673</v>
      </c>
      <c r="FM12" s="25">
        <f>MIN(IF(D12="Yes",AR12+FD12,0), 100)</f>
        <v>69.100000000000009</v>
      </c>
      <c r="FN12" s="26">
        <f>FE12*FI12+FF12*FK12+FG12*FL12+FH12*FM12</f>
        <v>82.968000000000004</v>
      </c>
      <c r="FO12" s="26">
        <f>FE12*FJ12+FF12*FK12+FG12*FL12+FH12*FM12</f>
        <v>82.968000000000004</v>
      </c>
    </row>
    <row r="13" spans="1:171" customFormat="1" x14ac:dyDescent="0.3">
      <c r="A13">
        <v>1402019137</v>
      </c>
      <c r="B13" t="s">
        <v>184</v>
      </c>
      <c r="C13" t="s">
        <v>112</v>
      </c>
      <c r="D13" s="2" t="s">
        <v>301</v>
      </c>
      <c r="E13" s="6">
        <v>1</v>
      </c>
      <c r="F13" s="6"/>
      <c r="G13" s="7">
        <v>1</v>
      </c>
      <c r="H13" s="7">
        <v>1</v>
      </c>
      <c r="I13" s="6">
        <v>1</v>
      </c>
      <c r="J13" s="6"/>
      <c r="K13" s="7">
        <v>1</v>
      </c>
      <c r="L13" s="7"/>
      <c r="M13" s="6"/>
      <c r="N13" s="8"/>
      <c r="O13" s="7"/>
      <c r="P13" s="7"/>
      <c r="Q13" s="6"/>
      <c r="R13" s="8"/>
      <c r="S13" s="7"/>
      <c r="T13" s="7">
        <v>1</v>
      </c>
      <c r="U13" s="6"/>
      <c r="V13" s="16"/>
      <c r="W13" s="7"/>
      <c r="X13" s="7"/>
      <c r="Y13" s="6"/>
      <c r="Z13" s="6"/>
      <c r="AA13" s="7"/>
      <c r="AB13" s="7"/>
      <c r="AC13" s="6"/>
      <c r="AD13" s="6"/>
      <c r="AE13" s="7"/>
      <c r="AF13" s="8"/>
      <c r="AG13" s="10">
        <v>14</v>
      </c>
      <c r="AH13" s="10">
        <v>10</v>
      </c>
      <c r="AI13" s="10">
        <f>COUNT(E13:AF13)</f>
        <v>6</v>
      </c>
      <c r="AJ13" s="22">
        <f>IF(D13="Yes",(AG13-AI13+(DI13-50)/AH13)/AG13,0)</f>
        <v>0.97142857142857142</v>
      </c>
      <c r="AK13" s="11">
        <f>SUM(E13:AF13)</f>
        <v>6</v>
      </c>
      <c r="AL13" s="10">
        <f>MAX(AK13-AM13-AN13,0)*-1</f>
        <v>0</v>
      </c>
      <c r="AM13" s="10">
        <v>10</v>
      </c>
      <c r="AN13" s="10">
        <v>3</v>
      </c>
      <c r="AO13" s="7">
        <f>AK13+AL13+AP13</f>
        <v>6</v>
      </c>
      <c r="AP13" s="6"/>
      <c r="AQ13" s="3">
        <v>0.5</v>
      </c>
      <c r="AR13" s="15">
        <f>MIN(AO13,AM13)*AQ13</f>
        <v>3</v>
      </c>
      <c r="AS13" s="6">
        <v>0</v>
      </c>
      <c r="AT13" s="6">
        <v>0</v>
      </c>
      <c r="AU13" s="6">
        <v>10</v>
      </c>
      <c r="AV13" s="6">
        <v>0</v>
      </c>
      <c r="AW13" s="7"/>
      <c r="AX13" s="7">
        <v>0</v>
      </c>
      <c r="AY13" s="7"/>
      <c r="AZ13" s="7">
        <v>0</v>
      </c>
      <c r="BA13" s="6"/>
      <c r="BB13" s="6">
        <v>0</v>
      </c>
      <c r="BC13" s="6"/>
      <c r="BD13" s="6">
        <v>0</v>
      </c>
      <c r="BE13" s="7"/>
      <c r="BF13" s="7">
        <f>IF(EF13&gt;=70, 5, 0)</f>
        <v>5</v>
      </c>
      <c r="BG13" s="7"/>
      <c r="BH13" s="7"/>
      <c r="BI13" s="7">
        <v>0</v>
      </c>
      <c r="BJ13" s="6"/>
      <c r="BK13" s="6">
        <f>IF(EW13&gt;=70, 6, 0)</f>
        <v>6</v>
      </c>
      <c r="BL13" s="6">
        <v>0</v>
      </c>
      <c r="BM13" s="7">
        <v>0</v>
      </c>
      <c r="BN13" s="7">
        <v>0</v>
      </c>
      <c r="BO13" s="7">
        <v>0</v>
      </c>
      <c r="BP13" s="6"/>
      <c r="BQ13" s="6">
        <f>IF(EZ13&gt;=70, 6, 0)</f>
        <v>0</v>
      </c>
      <c r="BR13" s="6">
        <v>0</v>
      </c>
      <c r="BS13" s="7"/>
      <c r="BT13" s="7">
        <v>0</v>
      </c>
      <c r="BU13" s="7">
        <v>0</v>
      </c>
      <c r="BV13" s="6">
        <v>5</v>
      </c>
      <c r="BW13" s="6">
        <v>0</v>
      </c>
      <c r="BX13" s="6">
        <f>IF(EK13&gt;=70, 5, 0)</f>
        <v>5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7">
        <v>0</v>
      </c>
      <c r="CL13" s="7">
        <v>0</v>
      </c>
      <c r="CM13" s="7">
        <v>0</v>
      </c>
      <c r="CN13" s="6">
        <v>0</v>
      </c>
      <c r="CO13" s="6">
        <f>IF(ES13&gt;=70, 5, 0)</f>
        <v>0</v>
      </c>
      <c r="CP13" s="6">
        <v>-5</v>
      </c>
      <c r="CQ13" s="6"/>
      <c r="CR13" s="6">
        <v>-5</v>
      </c>
      <c r="CS13" s="7"/>
      <c r="CT13" s="7">
        <f>IF(FC13&gt;=70, 6, 0)</f>
        <v>0</v>
      </c>
      <c r="CU13" s="7">
        <v>-5</v>
      </c>
      <c r="CV13" s="6">
        <v>20</v>
      </c>
      <c r="CW13" s="7">
        <v>6</v>
      </c>
      <c r="CX13" s="7">
        <v>0</v>
      </c>
      <c r="CY13" s="7">
        <v>0</v>
      </c>
      <c r="CZ13" s="7">
        <v>6</v>
      </c>
      <c r="DA13" s="7">
        <v>0</v>
      </c>
      <c r="DB13" s="7">
        <f>IF(AND(DS13&gt;0,DW13&gt;0),4,0)</f>
        <v>4</v>
      </c>
      <c r="DC13" s="7">
        <f>IF(AND(EF13&gt;0,EK13&gt;0,EP13&gt;0),4,0)</f>
        <v>4</v>
      </c>
      <c r="DD13" s="7">
        <f>IF(SUM(BW13,BY13,CB13,CC13,CE13,CH13,CK13,CL13,CN13,CP13)&gt;-1,4,0)</f>
        <v>0</v>
      </c>
      <c r="DE13" s="7">
        <f>IF(FC13&gt;0,4,0)</f>
        <v>0</v>
      </c>
      <c r="DF13" s="6"/>
      <c r="DG13" s="10">
        <f>SUM(AS13:DF13)</f>
        <v>56</v>
      </c>
      <c r="DH13" s="10">
        <v>50</v>
      </c>
      <c r="DI13" s="17">
        <f>DG13+DH13</f>
        <v>106</v>
      </c>
      <c r="DJ13" s="1">
        <v>100</v>
      </c>
      <c r="DK13" s="18">
        <v>100</v>
      </c>
      <c r="DL13" s="18">
        <v>100</v>
      </c>
      <c r="DM13" s="29">
        <f>AVERAGE(DK13:DL13)</f>
        <v>100</v>
      </c>
      <c r="DN13" s="1">
        <v>80</v>
      </c>
      <c r="DO13" s="29">
        <v>35</v>
      </c>
      <c r="DP13" s="1">
        <v>78</v>
      </c>
      <c r="DQ13" s="1"/>
      <c r="DR13" s="1">
        <f>IF(DQ13&gt;68, 68, DQ13)</f>
        <v>0</v>
      </c>
      <c r="DS13" s="1">
        <f>MAX(DP13,DR13)</f>
        <v>78</v>
      </c>
      <c r="DT13" s="29">
        <v>100</v>
      </c>
      <c r="DU13" s="29"/>
      <c r="DV13" s="29">
        <f>IF(DU13&gt;68,68,DU13)</f>
        <v>0</v>
      </c>
      <c r="DW13" s="29">
        <f>MAX(DT13,DV13)</f>
        <v>100</v>
      </c>
      <c r="DX13" s="18">
        <v>0</v>
      </c>
      <c r="DY13" s="18">
        <v>0</v>
      </c>
      <c r="DZ13" s="1"/>
      <c r="EA13" s="15">
        <f>AVERAGE(DJ13,DM13:DO13, DS13, DW13)</f>
        <v>82.166666666666671</v>
      </c>
      <c r="EB13" s="1">
        <v>53.33</v>
      </c>
      <c r="EC13" s="1">
        <v>93.33</v>
      </c>
      <c r="ED13" s="1">
        <v>0</v>
      </c>
      <c r="EE13" s="1">
        <f>IF(ED13&gt;68,68,ED13)</f>
        <v>0</v>
      </c>
      <c r="EF13" s="1">
        <f>MAX(EB13:EC13,EE13)</f>
        <v>93.33</v>
      </c>
      <c r="EG13" s="29">
        <v>50</v>
      </c>
      <c r="EH13" s="29">
        <v>100</v>
      </c>
      <c r="EI13" s="29">
        <v>0</v>
      </c>
      <c r="EJ13" s="29">
        <f>IF(EI13&gt;68,68,EI13)</f>
        <v>0</v>
      </c>
      <c r="EK13" s="29">
        <f>MAX(EG13:EH13,EJ13)</f>
        <v>100</v>
      </c>
      <c r="EL13" s="1">
        <v>50</v>
      </c>
      <c r="EM13" s="1">
        <v>86.67</v>
      </c>
      <c r="EN13" s="1">
        <v>0</v>
      </c>
      <c r="EO13" s="1">
        <f>IF(EN13&gt;68,68,EN13)</f>
        <v>0</v>
      </c>
      <c r="EP13" s="1">
        <f>MAX(EL13:EM13,EO13)</f>
        <v>86.67</v>
      </c>
      <c r="EQ13" s="29">
        <v>0</v>
      </c>
      <c r="ER13" s="29">
        <v>0</v>
      </c>
      <c r="ES13" s="29"/>
      <c r="ET13" s="15">
        <f>AVERAGE(EF13,EK13,EP13,ES13)</f>
        <v>93.333333333333329</v>
      </c>
      <c r="EU13" s="1">
        <v>80</v>
      </c>
      <c r="EV13" s="1">
        <v>36</v>
      </c>
      <c r="EW13" s="1">
        <f>MIN(MAX(EU13:EV13)+0.2*FC13, 100)</f>
        <v>80</v>
      </c>
      <c r="EX13" s="29">
        <v>58.33</v>
      </c>
      <c r="EY13" s="29">
        <v>0</v>
      </c>
      <c r="EZ13" s="29">
        <f>MIN(MAX(EX13:EY13)+0.15*FC13, 100)</f>
        <v>58.33</v>
      </c>
      <c r="FA13" s="1">
        <v>0</v>
      </c>
      <c r="FB13" s="1">
        <v>0</v>
      </c>
      <c r="FC13" s="1">
        <f>MAX(FA13:FB13)</f>
        <v>0</v>
      </c>
      <c r="FD13" s="15">
        <f>AVERAGE(EW13,EZ13,FC13)</f>
        <v>46.109999999999992</v>
      </c>
      <c r="FE13" s="3">
        <v>0.25</v>
      </c>
      <c r="FF13" s="3">
        <v>0.2</v>
      </c>
      <c r="FG13" s="3">
        <v>0.25</v>
      </c>
      <c r="FH13" s="3">
        <v>0.3</v>
      </c>
      <c r="FI13" s="25">
        <f>MIN(IF(D13="Yes",AR13+DI13,0),100)</f>
        <v>100</v>
      </c>
      <c r="FJ13" s="25">
        <f>IF(FN13&lt;0,FI13+FN13*-4,FI13)</f>
        <v>100</v>
      </c>
      <c r="FK13" s="25">
        <f>MIN(IF(D13="Yes",AR13+EA13,0), 100)</f>
        <v>85.166666666666671</v>
      </c>
      <c r="FL13" s="25">
        <f>MIN(IF(D13="Yes",AR13+ET13,0),100)</f>
        <v>96.333333333333329</v>
      </c>
      <c r="FM13" s="25">
        <f>MIN(IF(D13="Yes",AR13+FD13,0), 100)</f>
        <v>49.109999999999992</v>
      </c>
      <c r="FN13" s="26">
        <f>FE13*FI13+FF13*FK13+FG13*FL13+FH13*FM13</f>
        <v>80.84966666666665</v>
      </c>
      <c r="FO13" s="26">
        <f>FE13*FJ13+FF13*FK13+FG13*FL13+FH13*FM13</f>
        <v>80.84966666666665</v>
      </c>
    </row>
    <row r="14" spans="1:171" customFormat="1" x14ac:dyDescent="0.3">
      <c r="A14">
        <v>1402019078</v>
      </c>
      <c r="B14" t="s">
        <v>162</v>
      </c>
      <c r="C14" t="s">
        <v>112</v>
      </c>
      <c r="D14" s="2" t="s">
        <v>301</v>
      </c>
      <c r="E14" s="6"/>
      <c r="F14" s="6"/>
      <c r="G14" s="7">
        <v>1</v>
      </c>
      <c r="H14" s="7"/>
      <c r="I14" s="6">
        <v>1</v>
      </c>
      <c r="J14" s="6">
        <v>1</v>
      </c>
      <c r="K14" s="7">
        <v>1</v>
      </c>
      <c r="L14" s="7">
        <v>1</v>
      </c>
      <c r="M14" s="6"/>
      <c r="N14" s="8"/>
      <c r="O14" s="7"/>
      <c r="P14" s="7"/>
      <c r="Q14" s="6"/>
      <c r="R14" s="8"/>
      <c r="S14" s="7"/>
      <c r="T14" s="7">
        <v>1</v>
      </c>
      <c r="U14" s="6"/>
      <c r="V14" s="16"/>
      <c r="W14" s="7"/>
      <c r="X14" s="7"/>
      <c r="Y14" s="6"/>
      <c r="Z14" s="6"/>
      <c r="AA14" s="7"/>
      <c r="AB14" s="7"/>
      <c r="AC14" s="6"/>
      <c r="AD14" s="6"/>
      <c r="AE14" s="7"/>
      <c r="AF14" s="8"/>
      <c r="AG14" s="10">
        <v>14</v>
      </c>
      <c r="AH14" s="10">
        <v>10</v>
      </c>
      <c r="AI14" s="10">
        <f>COUNT(E14:AF14)</f>
        <v>6</v>
      </c>
      <c r="AJ14" s="22">
        <f>IF(D14="Yes",(AG14-AI14+(DI14-50)/AH14)/AG14,0)</f>
        <v>0.99285714285714288</v>
      </c>
      <c r="AK14" s="11">
        <f>SUM(E14:AF14)</f>
        <v>6</v>
      </c>
      <c r="AL14" s="10">
        <f>MAX(AK14-AM14-AN14,0)*-1</f>
        <v>0</v>
      </c>
      <c r="AM14" s="10">
        <v>10</v>
      </c>
      <c r="AN14" s="10">
        <v>3</v>
      </c>
      <c r="AO14" s="7">
        <f>AK14+AL14+AP14</f>
        <v>6</v>
      </c>
      <c r="AP14" s="6"/>
      <c r="AQ14" s="3">
        <v>0.5</v>
      </c>
      <c r="AR14" s="15">
        <f>MIN(AO14,AM14)*AQ14</f>
        <v>3</v>
      </c>
      <c r="AS14" s="6">
        <v>0</v>
      </c>
      <c r="AT14" s="6">
        <v>0</v>
      </c>
      <c r="AU14" s="6">
        <v>1</v>
      </c>
      <c r="AV14" s="6">
        <v>0</v>
      </c>
      <c r="AW14" s="7"/>
      <c r="AX14" s="7">
        <v>0</v>
      </c>
      <c r="AY14" s="7"/>
      <c r="AZ14" s="7">
        <v>0</v>
      </c>
      <c r="BA14" s="6"/>
      <c r="BB14" s="6">
        <v>3</v>
      </c>
      <c r="BC14" s="6"/>
      <c r="BD14" s="6">
        <v>0</v>
      </c>
      <c r="BE14" s="7"/>
      <c r="BF14" s="7">
        <f>IF(EF14&gt;=70, 5, 0)</f>
        <v>0</v>
      </c>
      <c r="BG14" s="7"/>
      <c r="BH14" s="7"/>
      <c r="BI14" s="7">
        <v>0</v>
      </c>
      <c r="BJ14" s="6"/>
      <c r="BK14" s="6">
        <f>IF(EW14&gt;=70, 6, 0)</f>
        <v>0</v>
      </c>
      <c r="BL14" s="6">
        <v>-5</v>
      </c>
      <c r="BM14" s="7">
        <v>0</v>
      </c>
      <c r="BN14" s="7">
        <v>0</v>
      </c>
      <c r="BO14" s="7">
        <v>0</v>
      </c>
      <c r="BP14" s="6"/>
      <c r="BQ14" s="6">
        <f>IF(EZ14&gt;=70, 6, 0)</f>
        <v>0</v>
      </c>
      <c r="BR14" s="6">
        <v>0</v>
      </c>
      <c r="BS14" s="7"/>
      <c r="BT14" s="7">
        <v>0</v>
      </c>
      <c r="BU14" s="7">
        <v>0</v>
      </c>
      <c r="BV14" s="6">
        <v>5</v>
      </c>
      <c r="BW14" s="6">
        <v>0</v>
      </c>
      <c r="BX14" s="6">
        <f>IF(EK14&gt;=70, 5, 0)</f>
        <v>5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7">
        <v>0</v>
      </c>
      <c r="CL14" s="7">
        <v>0</v>
      </c>
      <c r="CM14" s="7">
        <v>0</v>
      </c>
      <c r="CN14" s="6">
        <v>0</v>
      </c>
      <c r="CO14" s="6">
        <f>IF(ES14&gt;=70, 5, 0)</f>
        <v>0</v>
      </c>
      <c r="CP14" s="6">
        <v>0</v>
      </c>
      <c r="CQ14" s="6"/>
      <c r="CR14" s="6">
        <v>0</v>
      </c>
      <c r="CS14" s="7"/>
      <c r="CT14" s="7">
        <f>IF(FC14&gt;=70, 6, 0)</f>
        <v>6</v>
      </c>
      <c r="CU14" s="7">
        <v>-5</v>
      </c>
      <c r="CV14" s="6"/>
      <c r="CW14" s="7">
        <v>6</v>
      </c>
      <c r="CX14" s="7">
        <v>0</v>
      </c>
      <c r="CY14" s="7">
        <v>0</v>
      </c>
      <c r="CZ14" s="7">
        <v>6</v>
      </c>
      <c r="DA14" s="7">
        <v>10</v>
      </c>
      <c r="DB14" s="7">
        <f>IF(AND(DS14&gt;0,DW14&gt;0),4,0)</f>
        <v>0</v>
      </c>
      <c r="DC14" s="7">
        <f>IF(AND(EF14&gt;0,EK14&gt;0,EP14&gt;0),4,0)</f>
        <v>4</v>
      </c>
      <c r="DD14" s="7">
        <f>IF(SUM(BW14,BY14,CB14,CC14,CE14,CH14,CK14,CL14,CN14,CP14)&gt;-1,4,0)</f>
        <v>4</v>
      </c>
      <c r="DE14" s="7">
        <f>IF(FC14&gt;0,4,0)</f>
        <v>4</v>
      </c>
      <c r="DF14" s="6">
        <f>10+5</f>
        <v>15</v>
      </c>
      <c r="DG14" s="10">
        <f>SUM(AS14:DF14)</f>
        <v>59</v>
      </c>
      <c r="DH14" s="10">
        <v>50</v>
      </c>
      <c r="DI14" s="17">
        <f>DG14+DH14</f>
        <v>109</v>
      </c>
      <c r="DJ14" s="1">
        <v>60</v>
      </c>
      <c r="DK14" s="18">
        <v>100</v>
      </c>
      <c r="DL14" s="18">
        <v>100</v>
      </c>
      <c r="DM14" s="29">
        <f>AVERAGE(DK14:DL14)</f>
        <v>100</v>
      </c>
      <c r="DN14" s="1">
        <v>70</v>
      </c>
      <c r="DO14" s="29">
        <v>100</v>
      </c>
      <c r="DP14" s="1">
        <v>45</v>
      </c>
      <c r="DQ14" s="1"/>
      <c r="DR14" s="1">
        <f>IF(DQ14&gt;68, 68, DQ14)</f>
        <v>0</v>
      </c>
      <c r="DS14" s="1">
        <f>MAX(DP14,DR14)</f>
        <v>45</v>
      </c>
      <c r="DT14" s="29">
        <v>0</v>
      </c>
      <c r="DU14" s="29"/>
      <c r="DV14" s="29">
        <f>IF(DU14&gt;68,68,DU14)</f>
        <v>0</v>
      </c>
      <c r="DW14" s="29">
        <f>MAX(DT14,DV14)</f>
        <v>0</v>
      </c>
      <c r="DX14" s="18">
        <v>0</v>
      </c>
      <c r="DY14" s="18">
        <v>0</v>
      </c>
      <c r="DZ14" s="1"/>
      <c r="EA14" s="15">
        <f>AVERAGE(DJ14,DM14:DO14, DS14, DW14)</f>
        <v>62.5</v>
      </c>
      <c r="EB14" s="1">
        <v>66.67</v>
      </c>
      <c r="EC14" s="1">
        <v>66.67</v>
      </c>
      <c r="ED14" s="1">
        <v>0</v>
      </c>
      <c r="EE14" s="1">
        <f>IF(ED14&gt;68,68,ED14)</f>
        <v>0</v>
      </c>
      <c r="EF14" s="1">
        <f>MAX(EB14:EC14,EE14)</f>
        <v>66.67</v>
      </c>
      <c r="EG14" s="29">
        <v>27.78</v>
      </c>
      <c r="EH14" s="29">
        <v>93.33</v>
      </c>
      <c r="EI14" s="29">
        <v>0</v>
      </c>
      <c r="EJ14" s="29">
        <f>IF(EI14&gt;68,68,EI14)</f>
        <v>0</v>
      </c>
      <c r="EK14" s="29">
        <f>MAX(EG14:EH14,EJ14)</f>
        <v>93.33</v>
      </c>
      <c r="EL14" s="1">
        <v>27.78</v>
      </c>
      <c r="EM14" s="1">
        <v>86.67</v>
      </c>
      <c r="EN14" s="1">
        <v>0</v>
      </c>
      <c r="EO14" s="1">
        <f>IF(EN14&gt;68,68,EN14)</f>
        <v>0</v>
      </c>
      <c r="EP14" s="1">
        <f>MAX(EL14:EM14,EO14)</f>
        <v>86.67</v>
      </c>
      <c r="EQ14" s="29">
        <v>0</v>
      </c>
      <c r="ER14" s="29">
        <v>0</v>
      </c>
      <c r="ES14" s="29"/>
      <c r="ET14" s="15">
        <f>AVERAGE(EF14,EK14,EP14,ES14)</f>
        <v>82.223333333333343</v>
      </c>
      <c r="EU14" s="1">
        <v>33.33</v>
      </c>
      <c r="EV14" s="1">
        <v>0</v>
      </c>
      <c r="EW14" s="1">
        <f>MIN(MAX(EU14:EV14)+0.2*FC14, 100)</f>
        <v>50.93</v>
      </c>
      <c r="EX14" s="29">
        <v>50</v>
      </c>
      <c r="EY14" s="29">
        <v>0</v>
      </c>
      <c r="EZ14" s="29">
        <f>MIN(MAX(EX14:EY14)+0.15*FC14, 100)</f>
        <v>63.2</v>
      </c>
      <c r="FA14" s="1">
        <v>88</v>
      </c>
      <c r="FB14" s="1">
        <v>0</v>
      </c>
      <c r="FC14" s="1">
        <f>MAX(FA14:FB14)</f>
        <v>88</v>
      </c>
      <c r="FD14" s="15">
        <f>AVERAGE(EW14,EZ14,FC14)</f>
        <v>67.376666666666665</v>
      </c>
      <c r="FE14" s="3">
        <v>0.25</v>
      </c>
      <c r="FF14" s="3">
        <v>0.2</v>
      </c>
      <c r="FG14" s="3">
        <v>0.25</v>
      </c>
      <c r="FH14" s="3">
        <v>0.3</v>
      </c>
      <c r="FI14" s="25">
        <f>MIN(IF(D14="Yes",AR14+DI14,0),100)</f>
        <v>100</v>
      </c>
      <c r="FJ14" s="25">
        <f>IF(FN14&lt;0,FI14+FN14*-4,FI14)</f>
        <v>100</v>
      </c>
      <c r="FK14" s="25">
        <f>MIN(IF(D14="Yes",AR14+EA14,0), 100)</f>
        <v>65.5</v>
      </c>
      <c r="FL14" s="25">
        <f>MIN(IF(D14="Yes",AR14+ET14,0),100)</f>
        <v>85.223333333333343</v>
      </c>
      <c r="FM14" s="25">
        <f>MIN(IF(D14="Yes",AR14+FD14,0), 100)</f>
        <v>70.376666666666665</v>
      </c>
      <c r="FN14" s="26">
        <f>FE14*FI14+FF14*FK14+FG14*FL14+FH14*FM14</f>
        <v>80.518833333333333</v>
      </c>
      <c r="FO14" s="26">
        <f>FE14*FJ14+FF14*FK14+FG14*FL14+FH14*FM14</f>
        <v>80.518833333333333</v>
      </c>
    </row>
    <row r="15" spans="1:171" customFormat="1" x14ac:dyDescent="0.3">
      <c r="A15">
        <v>1402019091</v>
      </c>
      <c r="B15" t="s">
        <v>170</v>
      </c>
      <c r="C15" t="s">
        <v>112</v>
      </c>
      <c r="D15" s="2" t="s">
        <v>301</v>
      </c>
      <c r="E15" s="6"/>
      <c r="F15" s="6">
        <v>1</v>
      </c>
      <c r="G15" s="7">
        <v>1</v>
      </c>
      <c r="H15" s="7">
        <v>1</v>
      </c>
      <c r="I15" s="6"/>
      <c r="J15" s="6">
        <v>1</v>
      </c>
      <c r="K15" s="7"/>
      <c r="L15" s="7"/>
      <c r="M15" s="6">
        <v>1</v>
      </c>
      <c r="N15" s="8"/>
      <c r="O15" s="7"/>
      <c r="P15" s="7"/>
      <c r="Q15" s="6"/>
      <c r="R15" s="8"/>
      <c r="S15" s="7">
        <v>1</v>
      </c>
      <c r="T15" s="7">
        <v>1</v>
      </c>
      <c r="U15" s="6">
        <v>1</v>
      </c>
      <c r="V15" s="16"/>
      <c r="W15" s="7">
        <v>1</v>
      </c>
      <c r="X15" s="7"/>
      <c r="Y15" s="6">
        <v>1</v>
      </c>
      <c r="Z15" s="6"/>
      <c r="AA15" s="7"/>
      <c r="AB15" s="7"/>
      <c r="AC15" s="6"/>
      <c r="AD15" s="6"/>
      <c r="AE15" s="7"/>
      <c r="AF15" s="8"/>
      <c r="AG15" s="10">
        <v>14</v>
      </c>
      <c r="AH15" s="10">
        <v>10</v>
      </c>
      <c r="AI15" s="10">
        <f>COUNT(E15:AF15)</f>
        <v>10</v>
      </c>
      <c r="AJ15" s="22">
        <f>IF(D15="Yes",(AG15-AI15+(DI15-50)/AH15)/AG15,0)</f>
        <v>0.9</v>
      </c>
      <c r="AK15" s="11">
        <f>SUM(E15:AF15)</f>
        <v>10</v>
      </c>
      <c r="AL15" s="10">
        <f>MAX(AK15-AM15-AN15,0)*-1</f>
        <v>0</v>
      </c>
      <c r="AM15" s="10">
        <v>10</v>
      </c>
      <c r="AN15" s="10">
        <v>3</v>
      </c>
      <c r="AO15" s="7">
        <f>AK15+AL15+AP15</f>
        <v>10</v>
      </c>
      <c r="AP15" s="6"/>
      <c r="AQ15" s="3">
        <v>0.5</v>
      </c>
      <c r="AR15" s="15">
        <f>MIN(AO15,AM15)*AQ15</f>
        <v>5</v>
      </c>
      <c r="AS15" s="6">
        <v>0</v>
      </c>
      <c r="AT15" s="6">
        <v>0</v>
      </c>
      <c r="AU15" s="6">
        <v>6</v>
      </c>
      <c r="AV15" s="6">
        <v>0</v>
      </c>
      <c r="AW15" s="7"/>
      <c r="AX15" s="7">
        <v>0</v>
      </c>
      <c r="AY15" s="7"/>
      <c r="AZ15" s="7">
        <v>0</v>
      </c>
      <c r="BA15" s="6"/>
      <c r="BB15" s="6">
        <v>0</v>
      </c>
      <c r="BC15" s="6"/>
      <c r="BD15" s="6">
        <v>0</v>
      </c>
      <c r="BE15" s="7"/>
      <c r="BF15" s="7">
        <f>IF(EF15&gt;=70, 5, 0)</f>
        <v>0</v>
      </c>
      <c r="BG15" s="7"/>
      <c r="BH15" s="7"/>
      <c r="BI15" s="7">
        <v>0</v>
      </c>
      <c r="BJ15" s="6"/>
      <c r="BK15" s="6">
        <f>IF(EW15&gt;=70, 6, 0)</f>
        <v>0</v>
      </c>
      <c r="BL15" s="6">
        <v>0</v>
      </c>
      <c r="BM15" s="7">
        <v>0</v>
      </c>
      <c r="BN15" s="7">
        <v>0</v>
      </c>
      <c r="BO15" s="7">
        <v>0</v>
      </c>
      <c r="BP15" s="6"/>
      <c r="BQ15" s="6">
        <f>IF(EZ15&gt;=70, 6, 0)</f>
        <v>0</v>
      </c>
      <c r="BR15" s="6">
        <v>-5</v>
      </c>
      <c r="BS15" s="7"/>
      <c r="BT15" s="7">
        <v>0</v>
      </c>
      <c r="BU15" s="7">
        <v>0</v>
      </c>
      <c r="BV15" s="6">
        <v>5</v>
      </c>
      <c r="BW15" s="6">
        <v>0</v>
      </c>
      <c r="BX15" s="6">
        <f>IF(EK15&gt;=70, 5, 0)</f>
        <v>5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7">
        <v>0</v>
      </c>
      <c r="CL15" s="7">
        <v>0</v>
      </c>
      <c r="CM15" s="7">
        <v>0</v>
      </c>
      <c r="CN15" s="6">
        <v>0</v>
      </c>
      <c r="CO15" s="6">
        <f>IF(ES15&gt;=70, 5, 0)</f>
        <v>0</v>
      </c>
      <c r="CP15" s="6">
        <v>0</v>
      </c>
      <c r="CQ15" s="6"/>
      <c r="CR15" s="6">
        <v>0</v>
      </c>
      <c r="CS15" s="7"/>
      <c r="CT15" s="7">
        <f>IF(FC15&gt;=70, 6, 0)</f>
        <v>6</v>
      </c>
      <c r="CU15" s="7">
        <v>0</v>
      </c>
      <c r="CV15" s="6">
        <v>20</v>
      </c>
      <c r="CW15" s="7">
        <v>6</v>
      </c>
      <c r="CX15" s="7">
        <v>6</v>
      </c>
      <c r="CY15" s="7">
        <v>0</v>
      </c>
      <c r="CZ15" s="7">
        <v>6</v>
      </c>
      <c r="DA15" s="7">
        <v>10</v>
      </c>
      <c r="DB15" s="7">
        <f>IF(AND(DS15&gt;0,DW15&gt;0),4,0)</f>
        <v>4</v>
      </c>
      <c r="DC15" s="7">
        <f>IF(AND(EF15&gt;0,EK15&gt;0,EP15&gt;0),4,0)</f>
        <v>4</v>
      </c>
      <c r="DD15" s="7">
        <f>IF(SUM(BW15,BY15,CB15,CC15,CE15,CH15,CK15,CL15,CN15,CP15)&gt;-1,4,0)</f>
        <v>4</v>
      </c>
      <c r="DE15" s="7">
        <f>IF(FC15&gt;0,4,0)</f>
        <v>4</v>
      </c>
      <c r="DF15" s="6">
        <v>5</v>
      </c>
      <c r="DG15" s="10">
        <f>SUM(AS15:DF15)</f>
        <v>86</v>
      </c>
      <c r="DH15" s="10">
        <v>50</v>
      </c>
      <c r="DI15" s="17">
        <f>DG15+DH15</f>
        <v>136</v>
      </c>
      <c r="DJ15" s="1">
        <v>91.43</v>
      </c>
      <c r="DK15" s="18">
        <v>100</v>
      </c>
      <c r="DL15" s="18">
        <v>50</v>
      </c>
      <c r="DM15" s="29">
        <f>AVERAGE(DK15:DL15)</f>
        <v>75</v>
      </c>
      <c r="DN15" s="1">
        <v>77</v>
      </c>
      <c r="DO15" s="29">
        <v>85</v>
      </c>
      <c r="DP15" s="1">
        <v>85</v>
      </c>
      <c r="DQ15" s="1"/>
      <c r="DR15" s="1">
        <f>IF(DQ15&gt;68, 68, DQ15)</f>
        <v>0</v>
      </c>
      <c r="DS15" s="1">
        <f>MAX(DP15,DR15)</f>
        <v>85</v>
      </c>
      <c r="DT15" s="29">
        <v>100</v>
      </c>
      <c r="DU15" s="29"/>
      <c r="DV15" s="29">
        <f>IF(DU15&gt;68,68,DU15)</f>
        <v>0</v>
      </c>
      <c r="DW15" s="29">
        <f>MAX(DT15,DV15)</f>
        <v>100</v>
      </c>
      <c r="DX15" s="18">
        <v>0</v>
      </c>
      <c r="DY15" s="18">
        <v>0</v>
      </c>
      <c r="DZ15" s="1"/>
      <c r="EA15" s="15">
        <f>AVERAGE(DJ15,DM15:DO15, DS15, DW15)</f>
        <v>85.571666666666673</v>
      </c>
      <c r="EB15" s="1">
        <v>20</v>
      </c>
      <c r="EC15" s="1">
        <v>60</v>
      </c>
      <c r="ED15" s="1">
        <v>0</v>
      </c>
      <c r="EE15" s="1">
        <f>IF(ED15&gt;68,68,ED15)</f>
        <v>0</v>
      </c>
      <c r="EF15" s="1">
        <f>MAX(EB15:EC15,EE15)</f>
        <v>60</v>
      </c>
      <c r="EG15" s="29">
        <v>33.33</v>
      </c>
      <c r="EH15" s="29">
        <v>80</v>
      </c>
      <c r="EI15" s="29">
        <v>0</v>
      </c>
      <c r="EJ15" s="29">
        <f>IF(EI15&gt;68,68,EI15)</f>
        <v>0</v>
      </c>
      <c r="EK15" s="29">
        <f>MAX(EG15:EH15,EJ15)</f>
        <v>80</v>
      </c>
      <c r="EL15" s="1">
        <v>33.33</v>
      </c>
      <c r="EM15" s="1">
        <v>93.33</v>
      </c>
      <c r="EN15" s="1">
        <v>0</v>
      </c>
      <c r="EO15" s="1">
        <f>IF(EN15&gt;68,68,EN15)</f>
        <v>0</v>
      </c>
      <c r="EP15" s="1">
        <f>MAX(EL15:EM15,EO15)</f>
        <v>93.33</v>
      </c>
      <c r="EQ15" s="29">
        <v>0</v>
      </c>
      <c r="ER15" s="29">
        <v>0</v>
      </c>
      <c r="ES15" s="29"/>
      <c r="ET15" s="15">
        <f>AVERAGE(EF15,EK15,EP15,ES15)</f>
        <v>77.776666666666657</v>
      </c>
      <c r="EU15" s="1">
        <v>20</v>
      </c>
      <c r="EV15" s="1">
        <v>24</v>
      </c>
      <c r="EW15" s="1">
        <f>MIN(MAX(EU15:EV15)+0.2*FC15, 100)</f>
        <v>41.2</v>
      </c>
      <c r="EX15" s="29">
        <v>10.42</v>
      </c>
      <c r="EY15" s="29">
        <v>0</v>
      </c>
      <c r="EZ15" s="29">
        <f>MIN(MAX(EX15:EY15)+0.15*FC15, 100)</f>
        <v>23.32</v>
      </c>
      <c r="FA15" s="1">
        <v>86</v>
      </c>
      <c r="FB15" s="1">
        <v>0</v>
      </c>
      <c r="FC15" s="1">
        <f>MAX(FA15:FB15)</f>
        <v>86</v>
      </c>
      <c r="FD15" s="15">
        <f>AVERAGE(EW15,EZ15,FC15)</f>
        <v>50.173333333333339</v>
      </c>
      <c r="FE15" s="3">
        <v>0.25</v>
      </c>
      <c r="FF15" s="3">
        <v>0.2</v>
      </c>
      <c r="FG15" s="3">
        <v>0.25</v>
      </c>
      <c r="FH15" s="3">
        <v>0.3</v>
      </c>
      <c r="FI15" s="25">
        <f>MIN(IF(D15="Yes",AR15+DI15,0),100)</f>
        <v>100</v>
      </c>
      <c r="FJ15" s="25">
        <f>IF(FN15&lt;0,FI15+FN15*-4,FI15)</f>
        <v>100</v>
      </c>
      <c r="FK15" s="25">
        <f>MIN(IF(D15="Yes",AR15+EA15,0), 100)</f>
        <v>90.571666666666673</v>
      </c>
      <c r="FL15" s="25">
        <f>MIN(IF(D15="Yes",AR15+ET15,0),100)</f>
        <v>82.776666666666657</v>
      </c>
      <c r="FM15" s="25">
        <f>MIN(IF(D15="Yes",AR15+FD15,0), 100)</f>
        <v>55.173333333333339</v>
      </c>
      <c r="FN15" s="26">
        <f>FE15*FI15+FF15*FK15+FG15*FL15+FH15*FM15</f>
        <v>80.360500000000002</v>
      </c>
      <c r="FO15" s="26">
        <f>FE15*FJ15+FF15*FK15+FG15*FL15+FH15*FM15</f>
        <v>80.360500000000002</v>
      </c>
    </row>
    <row r="16" spans="1:171" customFormat="1" x14ac:dyDescent="0.3">
      <c r="A16">
        <v>1402019067</v>
      </c>
      <c r="B16" t="s">
        <v>158</v>
      </c>
      <c r="C16" t="s">
        <v>112</v>
      </c>
      <c r="D16" s="2" t="s">
        <v>301</v>
      </c>
      <c r="E16" s="6"/>
      <c r="F16" s="6">
        <v>1</v>
      </c>
      <c r="G16" s="7">
        <v>1</v>
      </c>
      <c r="H16" s="7"/>
      <c r="I16" s="6">
        <v>1</v>
      </c>
      <c r="J16" s="6">
        <v>1</v>
      </c>
      <c r="K16" s="7"/>
      <c r="L16" s="7"/>
      <c r="M16" s="6"/>
      <c r="N16" s="8"/>
      <c r="O16" s="7"/>
      <c r="P16" s="7"/>
      <c r="Q16" s="6"/>
      <c r="R16" s="8"/>
      <c r="S16" s="7"/>
      <c r="T16" s="7">
        <v>1</v>
      </c>
      <c r="U16" s="6"/>
      <c r="V16" s="16"/>
      <c r="W16" s="7"/>
      <c r="X16" s="7"/>
      <c r="Y16" s="6"/>
      <c r="Z16" s="6"/>
      <c r="AA16" s="7"/>
      <c r="AB16" s="7"/>
      <c r="AC16" s="6"/>
      <c r="AD16" s="6"/>
      <c r="AE16" s="7"/>
      <c r="AF16" s="8"/>
      <c r="AG16" s="10">
        <v>14</v>
      </c>
      <c r="AH16" s="10">
        <v>10</v>
      </c>
      <c r="AI16" s="10">
        <f>COUNT(E16:AF16)</f>
        <v>5</v>
      </c>
      <c r="AJ16" s="22">
        <f>IF(D16="Yes",(AG16-AI16+(DI16-50)/AH16)/AG16,0)</f>
        <v>1.1214285714285714</v>
      </c>
      <c r="AK16" s="11">
        <f>SUM(E16:AF16)</f>
        <v>5</v>
      </c>
      <c r="AL16" s="10">
        <f>MAX(AK16-AM16-AN16,0)*-1</f>
        <v>0</v>
      </c>
      <c r="AM16" s="10">
        <v>10</v>
      </c>
      <c r="AN16" s="10">
        <v>3</v>
      </c>
      <c r="AO16" s="7">
        <f>AK16+AL16+AP16</f>
        <v>5</v>
      </c>
      <c r="AP16" s="6"/>
      <c r="AQ16" s="3">
        <v>0.5</v>
      </c>
      <c r="AR16" s="15">
        <f>MIN(AO16,AM16)*AQ16</f>
        <v>2.5</v>
      </c>
      <c r="AS16" s="6">
        <v>0</v>
      </c>
      <c r="AT16" s="6">
        <v>0</v>
      </c>
      <c r="AU16" s="6">
        <v>6</v>
      </c>
      <c r="AV16" s="6">
        <v>0</v>
      </c>
      <c r="AW16" s="7"/>
      <c r="AX16" s="7">
        <v>0</v>
      </c>
      <c r="AY16" s="7"/>
      <c r="AZ16" s="7">
        <v>0</v>
      </c>
      <c r="BA16" s="6"/>
      <c r="BB16" s="6">
        <v>0</v>
      </c>
      <c r="BC16" s="6"/>
      <c r="BD16" s="6">
        <v>0</v>
      </c>
      <c r="BE16" s="7"/>
      <c r="BF16" s="7">
        <f>IF(EF16&gt;=70, 5, 0)</f>
        <v>5</v>
      </c>
      <c r="BG16" s="7"/>
      <c r="BH16" s="7"/>
      <c r="BI16" s="7">
        <v>0</v>
      </c>
      <c r="BJ16" s="6"/>
      <c r="BK16" s="6">
        <f>IF(EW16&gt;=70, 6, 0)</f>
        <v>0</v>
      </c>
      <c r="BL16" s="6">
        <v>0</v>
      </c>
      <c r="BM16" s="7">
        <v>0</v>
      </c>
      <c r="BN16" s="7">
        <v>-5</v>
      </c>
      <c r="BO16" s="7">
        <v>-5</v>
      </c>
      <c r="BP16" s="6">
        <v>2</v>
      </c>
      <c r="BQ16" s="6">
        <f>IF(EZ16&gt;=70, 6, 0)</f>
        <v>6</v>
      </c>
      <c r="BR16" s="6">
        <v>-5</v>
      </c>
      <c r="BS16" s="7"/>
      <c r="BT16" s="7">
        <v>0</v>
      </c>
      <c r="BU16" s="7">
        <v>0</v>
      </c>
      <c r="BV16" s="6">
        <v>5</v>
      </c>
      <c r="BW16" s="6">
        <v>0</v>
      </c>
      <c r="BX16" s="6">
        <f>IF(EK16&gt;=70, 5, 0)</f>
        <v>5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7">
        <v>0</v>
      </c>
      <c r="CL16" s="7">
        <v>0</v>
      </c>
      <c r="CM16" s="7">
        <v>0</v>
      </c>
      <c r="CN16" s="6">
        <v>0</v>
      </c>
      <c r="CO16" s="6">
        <f>IF(ES16&gt;=70, 5, 0)</f>
        <v>0</v>
      </c>
      <c r="CP16" s="6">
        <v>0</v>
      </c>
      <c r="CQ16" s="6"/>
      <c r="CR16" s="6">
        <v>0</v>
      </c>
      <c r="CS16" s="7"/>
      <c r="CT16" s="7">
        <f>IF(FC16&gt;=70, 6, 0)</f>
        <v>6</v>
      </c>
      <c r="CU16" s="7">
        <v>-5</v>
      </c>
      <c r="CV16" s="6">
        <v>20</v>
      </c>
      <c r="CW16" s="7">
        <v>6</v>
      </c>
      <c r="CX16" s="7">
        <v>0</v>
      </c>
      <c r="CY16" s="7">
        <v>0</v>
      </c>
      <c r="CZ16" s="7">
        <v>0</v>
      </c>
      <c r="DA16" s="7">
        <v>10</v>
      </c>
      <c r="DB16" s="7">
        <f>IF(AND(DS16&gt;0,DW16&gt;0),4,0)</f>
        <v>4</v>
      </c>
      <c r="DC16" s="7">
        <f>IF(AND(EF16&gt;0,EK16&gt;0,EP16&gt;0),4,0)</f>
        <v>4</v>
      </c>
      <c r="DD16" s="7">
        <f>IF(SUM(BW16,BY16,CB16,CC16,CE16,CH16,CK16,CL16,CN16,CP16)&gt;-1,4,0)</f>
        <v>4</v>
      </c>
      <c r="DE16" s="7">
        <f>IF(FC16&gt;0,4,0)</f>
        <v>4</v>
      </c>
      <c r="DF16" s="6"/>
      <c r="DG16" s="10">
        <f>SUM(AS16:DF16)</f>
        <v>67</v>
      </c>
      <c r="DH16" s="10">
        <v>50</v>
      </c>
      <c r="DI16" s="17">
        <f>DG16+DH16</f>
        <v>117</v>
      </c>
      <c r="DJ16" s="1">
        <v>80</v>
      </c>
      <c r="DK16" s="18">
        <v>75</v>
      </c>
      <c r="DL16" s="18">
        <v>100</v>
      </c>
      <c r="DM16" s="29">
        <f>AVERAGE(DK16:DL16)</f>
        <v>87.5</v>
      </c>
      <c r="DN16" s="1">
        <v>0</v>
      </c>
      <c r="DO16" s="29">
        <v>100</v>
      </c>
      <c r="DP16" s="1">
        <v>90</v>
      </c>
      <c r="DQ16" s="1"/>
      <c r="DR16" s="1">
        <f>IF(DQ16&gt;68, 68, DQ16)</f>
        <v>0</v>
      </c>
      <c r="DS16" s="1">
        <f>MAX(DP16,DR16)</f>
        <v>90</v>
      </c>
      <c r="DT16" s="29">
        <v>80</v>
      </c>
      <c r="DU16" s="29"/>
      <c r="DV16" s="29">
        <f>IF(DU16&gt;68,68,DU16)</f>
        <v>0</v>
      </c>
      <c r="DW16" s="29">
        <f>MAX(DT16,DV16)</f>
        <v>80</v>
      </c>
      <c r="DX16" s="18">
        <v>0</v>
      </c>
      <c r="DY16" s="18">
        <v>0</v>
      </c>
      <c r="DZ16" s="1"/>
      <c r="EA16" s="15">
        <f>AVERAGE(DJ16,DM16:DO16, DS16, DW16)</f>
        <v>72.916666666666671</v>
      </c>
      <c r="EB16" s="1">
        <v>33.33</v>
      </c>
      <c r="EC16" s="1">
        <v>73.33</v>
      </c>
      <c r="ED16" s="1">
        <v>0</v>
      </c>
      <c r="EE16" s="1">
        <f>IF(ED16&gt;68,68,ED16)</f>
        <v>0</v>
      </c>
      <c r="EF16" s="1">
        <f>MAX(EB16:EC16,EE16)</f>
        <v>73.33</v>
      </c>
      <c r="EG16" s="29">
        <v>66.67</v>
      </c>
      <c r="EH16" s="29">
        <v>86.67</v>
      </c>
      <c r="EI16" s="29">
        <v>0</v>
      </c>
      <c r="EJ16" s="29">
        <f>IF(EI16&gt;68,68,EI16)</f>
        <v>0</v>
      </c>
      <c r="EK16" s="29">
        <f>MAX(EG16:EH16,EJ16)</f>
        <v>86.67</v>
      </c>
      <c r="EL16" s="1">
        <v>66.67</v>
      </c>
      <c r="EM16" s="1">
        <v>60</v>
      </c>
      <c r="EN16" s="1">
        <v>0</v>
      </c>
      <c r="EO16" s="1">
        <f>IF(EN16&gt;68,68,EN16)</f>
        <v>0</v>
      </c>
      <c r="EP16" s="1">
        <f>MAX(EL16:EM16,EO16)</f>
        <v>66.67</v>
      </c>
      <c r="EQ16" s="29">
        <v>0</v>
      </c>
      <c r="ER16" s="29">
        <v>0</v>
      </c>
      <c r="ES16" s="29"/>
      <c r="ET16" s="15">
        <f>AVERAGE(EF16,EK16,EP16,ES16)</f>
        <v>75.556666666666672</v>
      </c>
      <c r="EU16" s="1">
        <v>6.67</v>
      </c>
      <c r="EV16" s="1">
        <v>0</v>
      </c>
      <c r="EW16" s="1">
        <f>MIN(MAX(EU16:EV16)+0.2*FC16, 100)</f>
        <v>24.270000000000003</v>
      </c>
      <c r="EX16" s="29">
        <v>58.33</v>
      </c>
      <c r="EY16" s="29">
        <v>0</v>
      </c>
      <c r="EZ16" s="29">
        <f>MIN(MAX(EX16:EY16)+0.15*FC16, 100)</f>
        <v>71.53</v>
      </c>
      <c r="FA16" s="1">
        <v>88</v>
      </c>
      <c r="FB16" s="1">
        <v>0</v>
      </c>
      <c r="FC16" s="1">
        <f>MAX(FA16:FB16)</f>
        <v>88</v>
      </c>
      <c r="FD16" s="15">
        <f>AVERAGE(EW16,EZ16,FC16)</f>
        <v>61.266666666666673</v>
      </c>
      <c r="FE16" s="3">
        <v>0.25</v>
      </c>
      <c r="FF16" s="3">
        <v>0.2</v>
      </c>
      <c r="FG16" s="3">
        <v>0.25</v>
      </c>
      <c r="FH16" s="3">
        <v>0.3</v>
      </c>
      <c r="FI16" s="25">
        <f>MIN(IF(D16="Yes",AR16+DI16,0),100)</f>
        <v>100</v>
      </c>
      <c r="FJ16" s="25">
        <f>IF(FN16&lt;0,FI16+FN16*-4,FI16)</f>
        <v>100</v>
      </c>
      <c r="FK16" s="25">
        <f>MIN(IF(D16="Yes",AR16+EA16,0), 100)</f>
        <v>75.416666666666671</v>
      </c>
      <c r="FL16" s="25">
        <f>MIN(IF(D16="Yes",AR16+ET16,0),100)</f>
        <v>78.056666666666672</v>
      </c>
      <c r="FM16" s="25">
        <f>MIN(IF(D16="Yes",AR16+FD16,0), 100)</f>
        <v>63.766666666666673</v>
      </c>
      <c r="FN16" s="26">
        <f>FE16*FI16+FF16*FK16+FG16*FL16+FH16*FM16</f>
        <v>78.727500000000006</v>
      </c>
      <c r="FO16" s="26">
        <f>FE16*FJ16+FF16*FK16+FG16*FL16+FH16*FM16</f>
        <v>78.727500000000006</v>
      </c>
    </row>
    <row r="17" spans="1:171" customFormat="1" x14ac:dyDescent="0.3">
      <c r="A17">
        <v>1402019111</v>
      </c>
      <c r="B17" t="s">
        <v>176</v>
      </c>
      <c r="C17" t="s">
        <v>112</v>
      </c>
      <c r="D17" s="2" t="s">
        <v>301</v>
      </c>
      <c r="E17" s="6">
        <v>1</v>
      </c>
      <c r="F17" s="6">
        <v>1</v>
      </c>
      <c r="G17" s="7">
        <v>1</v>
      </c>
      <c r="H17" s="7"/>
      <c r="I17" s="6">
        <v>1</v>
      </c>
      <c r="J17" s="6">
        <v>1</v>
      </c>
      <c r="K17" s="7"/>
      <c r="L17" s="7"/>
      <c r="M17" s="6">
        <v>1</v>
      </c>
      <c r="N17" s="8"/>
      <c r="O17" s="7"/>
      <c r="P17" s="7"/>
      <c r="Q17" s="6"/>
      <c r="R17" s="8"/>
      <c r="S17" s="7"/>
      <c r="T17" s="7">
        <v>1</v>
      </c>
      <c r="U17" s="6"/>
      <c r="V17" s="16"/>
      <c r="W17" s="7">
        <v>1</v>
      </c>
      <c r="X17" s="7"/>
      <c r="Y17" s="6">
        <v>1</v>
      </c>
      <c r="Z17" s="6"/>
      <c r="AA17" s="7"/>
      <c r="AB17" s="7"/>
      <c r="AC17" s="6">
        <v>1</v>
      </c>
      <c r="AD17" s="6"/>
      <c r="AE17" s="7"/>
      <c r="AF17" s="8"/>
      <c r="AG17" s="10">
        <v>14</v>
      </c>
      <c r="AH17" s="10">
        <v>10</v>
      </c>
      <c r="AI17" s="10">
        <f>COUNT(E17:AF17)</f>
        <v>10</v>
      </c>
      <c r="AJ17" s="22">
        <f>IF(D17="Yes",(AG17-AI17+(DI17-50)/AH17)/AG17,0)</f>
        <v>0.98571428571428577</v>
      </c>
      <c r="AK17" s="11">
        <f>SUM(E17:AF17)</f>
        <v>10</v>
      </c>
      <c r="AL17" s="10">
        <f>MAX(AK17-AM17-AN17,0)*-1</f>
        <v>0</v>
      </c>
      <c r="AM17" s="10">
        <v>10</v>
      </c>
      <c r="AN17" s="10">
        <v>3</v>
      </c>
      <c r="AO17" s="7">
        <f>AK17+AL17+AP17</f>
        <v>10</v>
      </c>
      <c r="AP17" s="6"/>
      <c r="AQ17" s="3">
        <v>0.5</v>
      </c>
      <c r="AR17" s="15">
        <f>MIN(AO17,AM17)*AQ17</f>
        <v>5</v>
      </c>
      <c r="AS17" s="6">
        <v>0</v>
      </c>
      <c r="AT17" s="6">
        <v>0</v>
      </c>
      <c r="AU17" s="6">
        <v>5</v>
      </c>
      <c r="AV17" s="6">
        <v>0</v>
      </c>
      <c r="AW17" s="7"/>
      <c r="AX17" s="7">
        <v>0</v>
      </c>
      <c r="AY17" s="7"/>
      <c r="AZ17" s="7">
        <v>0</v>
      </c>
      <c r="BA17" s="6"/>
      <c r="BB17" s="6">
        <v>3</v>
      </c>
      <c r="BC17" s="6"/>
      <c r="BD17" s="6">
        <v>0</v>
      </c>
      <c r="BE17" s="7"/>
      <c r="BF17" s="7">
        <f>IF(EF17&gt;=70, 5, 0)</f>
        <v>0</v>
      </c>
      <c r="BG17" s="7"/>
      <c r="BH17" s="7"/>
      <c r="BI17" s="7">
        <v>0</v>
      </c>
      <c r="BJ17" s="6"/>
      <c r="BK17" s="6">
        <f>IF(EW17&gt;=70, 6, 0)</f>
        <v>0</v>
      </c>
      <c r="BL17" s="6">
        <v>0</v>
      </c>
      <c r="BM17" s="7">
        <v>0</v>
      </c>
      <c r="BN17" s="7">
        <v>0</v>
      </c>
      <c r="BO17" s="7">
        <v>0</v>
      </c>
      <c r="BP17" s="6"/>
      <c r="BQ17" s="6">
        <f>IF(EZ17&gt;=70, 6, 0)</f>
        <v>6</v>
      </c>
      <c r="BR17" s="6">
        <v>0</v>
      </c>
      <c r="BS17" s="7"/>
      <c r="BT17" s="7">
        <v>0</v>
      </c>
      <c r="BU17" s="7">
        <v>0</v>
      </c>
      <c r="BV17" s="6">
        <v>5</v>
      </c>
      <c r="BW17" s="6">
        <v>0</v>
      </c>
      <c r="BX17" s="6">
        <f>IF(EK17&gt;=70, 5, 0)</f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7">
        <v>0</v>
      </c>
      <c r="CL17" s="7">
        <v>0</v>
      </c>
      <c r="CM17" s="7">
        <v>0</v>
      </c>
      <c r="CN17" s="6">
        <v>0</v>
      </c>
      <c r="CO17" s="6">
        <f>IF(ES17&gt;=70, 5, 0)</f>
        <v>0</v>
      </c>
      <c r="CP17" s="6">
        <v>0</v>
      </c>
      <c r="CQ17" s="6"/>
      <c r="CR17" s="6">
        <v>0</v>
      </c>
      <c r="CS17" s="7"/>
      <c r="CT17" s="7">
        <f>IF(FC17&gt;=70, 6, 0)</f>
        <v>6</v>
      </c>
      <c r="CU17" s="7">
        <v>0</v>
      </c>
      <c r="CV17" s="6">
        <v>20</v>
      </c>
      <c r="CW17" s="7">
        <v>6</v>
      </c>
      <c r="CX17" s="7">
        <v>6</v>
      </c>
      <c r="CY17" s="7">
        <v>0</v>
      </c>
      <c r="CZ17" s="7">
        <v>0</v>
      </c>
      <c r="DA17" s="7">
        <v>10</v>
      </c>
      <c r="DB17" s="7">
        <f>IF(AND(DS17&gt;0,DW17&gt;0),4,0)</f>
        <v>4</v>
      </c>
      <c r="DC17" s="7">
        <f>IF(AND(EF17&gt;0,EK17&gt;0,EP17&gt;0),4,0)</f>
        <v>4</v>
      </c>
      <c r="DD17" s="7">
        <f>IF(SUM(BW17,BY17,CB17,CC17,CE17,CH17,CK17,CL17,CN17,CP17)&gt;-1,4,0)</f>
        <v>4</v>
      </c>
      <c r="DE17" s="7">
        <f>IF(FC17&gt;0,4,0)</f>
        <v>4</v>
      </c>
      <c r="DF17" s="6">
        <f>5+10</f>
        <v>15</v>
      </c>
      <c r="DG17" s="10">
        <f>SUM(AS17:DF17)</f>
        <v>98</v>
      </c>
      <c r="DH17" s="10">
        <v>50</v>
      </c>
      <c r="DI17" s="17">
        <f>DG17+DH17</f>
        <v>148</v>
      </c>
      <c r="DJ17" s="1">
        <v>82.86</v>
      </c>
      <c r="DK17" s="18">
        <v>100</v>
      </c>
      <c r="DL17" s="18">
        <v>100</v>
      </c>
      <c r="DM17" s="29">
        <f>AVERAGE(DK17:DL17)</f>
        <v>100</v>
      </c>
      <c r="DN17" s="1">
        <v>0</v>
      </c>
      <c r="DO17" s="29">
        <v>85</v>
      </c>
      <c r="DP17" s="1">
        <v>80</v>
      </c>
      <c r="DQ17" s="1"/>
      <c r="DR17" s="1">
        <f>IF(DQ17&gt;68, 68, DQ17)</f>
        <v>0</v>
      </c>
      <c r="DS17" s="1">
        <f>MAX(DP17,DR17)</f>
        <v>80</v>
      </c>
      <c r="DT17" s="29">
        <v>75</v>
      </c>
      <c r="DU17" s="29"/>
      <c r="DV17" s="29">
        <f>IF(DU17&gt;68,68,DU17)</f>
        <v>0</v>
      </c>
      <c r="DW17" s="29">
        <f>MAX(DT17,DV17)</f>
        <v>75</v>
      </c>
      <c r="DX17" s="18">
        <v>0</v>
      </c>
      <c r="DY17" s="18">
        <v>0</v>
      </c>
      <c r="DZ17" s="1"/>
      <c r="EA17" s="15">
        <f>AVERAGE(DJ17,DM17:DO17, DS17, DW17)</f>
        <v>70.476666666666674</v>
      </c>
      <c r="EB17" s="1">
        <v>60</v>
      </c>
      <c r="EC17" s="1">
        <v>66.67</v>
      </c>
      <c r="ED17" s="1">
        <v>0</v>
      </c>
      <c r="EE17" s="1">
        <f>IF(ED17&gt;68,68,ED17)</f>
        <v>0</v>
      </c>
      <c r="EF17" s="1">
        <f>MAX(EB17:EC17,EE17)</f>
        <v>66.67</v>
      </c>
      <c r="EG17" s="29">
        <v>44.44</v>
      </c>
      <c r="EH17" s="29">
        <v>53.33</v>
      </c>
      <c r="EI17" s="29">
        <v>0</v>
      </c>
      <c r="EJ17" s="29">
        <f>IF(EI17&gt;68,68,EI17)</f>
        <v>0</v>
      </c>
      <c r="EK17" s="29">
        <f>MAX(EG17:EH17,EJ17)</f>
        <v>53.33</v>
      </c>
      <c r="EL17" s="1">
        <v>44.44</v>
      </c>
      <c r="EM17" s="1">
        <v>46.67</v>
      </c>
      <c r="EN17" s="1">
        <v>0</v>
      </c>
      <c r="EO17" s="1">
        <f>IF(EN17&gt;68,68,EN17)</f>
        <v>0</v>
      </c>
      <c r="EP17" s="1">
        <f>MAX(EL17:EM17,EO17)</f>
        <v>46.67</v>
      </c>
      <c r="EQ17" s="29">
        <v>0</v>
      </c>
      <c r="ER17" s="29">
        <v>0</v>
      </c>
      <c r="ES17" s="29"/>
      <c r="ET17" s="15">
        <f>AVERAGE(EF17,EK17,EP17,ES17)</f>
        <v>55.556666666666672</v>
      </c>
      <c r="EU17" s="1">
        <v>26.67</v>
      </c>
      <c r="EV17" s="1">
        <v>40</v>
      </c>
      <c r="EW17" s="1">
        <f>MIN(MAX(EU17:EV17)+0.2*FC17, 100)</f>
        <v>57.2</v>
      </c>
      <c r="EX17" s="29">
        <v>58.33</v>
      </c>
      <c r="EY17" s="29">
        <v>0</v>
      </c>
      <c r="EZ17" s="29">
        <f>MIN(MAX(EX17:EY17)+0.15*FC17, 100)</f>
        <v>71.23</v>
      </c>
      <c r="FA17" s="1">
        <v>86</v>
      </c>
      <c r="FB17" s="1">
        <v>0</v>
      </c>
      <c r="FC17" s="1">
        <f>MAX(FA17:FB17)</f>
        <v>86</v>
      </c>
      <c r="FD17" s="15">
        <f>AVERAGE(EW17,EZ17,FC17)</f>
        <v>71.476666666666674</v>
      </c>
      <c r="FE17" s="3">
        <v>0.25</v>
      </c>
      <c r="FF17" s="3">
        <v>0.2</v>
      </c>
      <c r="FG17" s="3">
        <v>0.25</v>
      </c>
      <c r="FH17" s="3">
        <v>0.3</v>
      </c>
      <c r="FI17" s="25">
        <f>MIN(IF(D17="Yes",AR17+DI17,0),100)</f>
        <v>100</v>
      </c>
      <c r="FJ17" s="25">
        <f>IF(FN17&lt;0,FI17+FN17*-4,FI17)</f>
        <v>100</v>
      </c>
      <c r="FK17" s="25">
        <f>MIN(IF(D17="Yes",AR17+EA17,0), 100)</f>
        <v>75.476666666666674</v>
      </c>
      <c r="FL17" s="25">
        <f>MIN(IF(D17="Yes",AR17+ET17,0),100)</f>
        <v>60.556666666666672</v>
      </c>
      <c r="FM17" s="25">
        <f>MIN(IF(D17="Yes",AR17+FD17,0), 100)</f>
        <v>76.476666666666674</v>
      </c>
      <c r="FN17" s="26">
        <f>FE17*FI17+FF17*FK17+FG17*FL17+FH17*FM17</f>
        <v>78.177500000000009</v>
      </c>
      <c r="FO17" s="26">
        <f>FE17*FJ17+FF17*FK17+FG17*FL17+FH17*FM17</f>
        <v>78.177500000000009</v>
      </c>
    </row>
    <row r="18" spans="1:171" customFormat="1" x14ac:dyDescent="0.3">
      <c r="A18" s="30">
        <v>1402017033</v>
      </c>
      <c r="B18" s="30" t="s">
        <v>135</v>
      </c>
      <c r="C18" t="s">
        <v>140</v>
      </c>
      <c r="D18" s="2" t="s">
        <v>301</v>
      </c>
      <c r="E18" s="6">
        <v>1</v>
      </c>
      <c r="F18" s="6">
        <v>1</v>
      </c>
      <c r="G18" s="7">
        <v>1</v>
      </c>
      <c r="H18" s="7"/>
      <c r="I18" s="6">
        <v>1</v>
      </c>
      <c r="J18" s="6">
        <v>1</v>
      </c>
      <c r="K18" s="7">
        <v>1</v>
      </c>
      <c r="L18" s="7"/>
      <c r="M18" s="6">
        <v>1</v>
      </c>
      <c r="N18" s="8"/>
      <c r="O18" s="7"/>
      <c r="P18" s="7"/>
      <c r="Q18" s="6"/>
      <c r="R18" s="8"/>
      <c r="S18" s="7"/>
      <c r="T18" s="7">
        <v>1</v>
      </c>
      <c r="U18" s="6"/>
      <c r="V18" s="16"/>
      <c r="W18" s="7"/>
      <c r="X18" s="7"/>
      <c r="Y18" s="6">
        <v>1</v>
      </c>
      <c r="Z18" s="6"/>
      <c r="AA18" s="7">
        <v>1</v>
      </c>
      <c r="AB18" s="7"/>
      <c r="AC18" s="6"/>
      <c r="AD18" s="6"/>
      <c r="AE18" s="7"/>
      <c r="AF18" s="8"/>
      <c r="AG18" s="10">
        <v>14</v>
      </c>
      <c r="AH18" s="10">
        <v>10</v>
      </c>
      <c r="AI18" s="10">
        <f>COUNT(E18:AF18)</f>
        <v>10</v>
      </c>
      <c r="AJ18" s="22">
        <f>IF(D18="Yes",(AG18-AI18+(DI18-50)/AH18)/AG18,0)</f>
        <v>0.7857142857142857</v>
      </c>
      <c r="AK18" s="11">
        <f>SUM(E18:AF18)</f>
        <v>10</v>
      </c>
      <c r="AL18" s="10">
        <f>MAX(AK18-AM18-AN18,0)*-1</f>
        <v>0</v>
      </c>
      <c r="AM18" s="10">
        <v>10</v>
      </c>
      <c r="AN18" s="10">
        <v>3</v>
      </c>
      <c r="AO18" s="7">
        <f>AK18+AL18+AP18</f>
        <v>10</v>
      </c>
      <c r="AP18" s="6"/>
      <c r="AQ18" s="3">
        <v>0.5</v>
      </c>
      <c r="AR18" s="15">
        <f>MIN(AO18,AM18)*AQ18</f>
        <v>5</v>
      </c>
      <c r="AS18" s="6">
        <v>0</v>
      </c>
      <c r="AT18" s="6">
        <v>0</v>
      </c>
      <c r="AU18" s="6">
        <v>2</v>
      </c>
      <c r="AV18" s="6">
        <v>0</v>
      </c>
      <c r="AW18" s="7"/>
      <c r="AX18" s="7">
        <v>0</v>
      </c>
      <c r="AY18" s="7"/>
      <c r="AZ18" s="7">
        <v>0</v>
      </c>
      <c r="BA18" s="6"/>
      <c r="BB18" s="6">
        <v>3</v>
      </c>
      <c r="BC18" s="6"/>
      <c r="BD18" s="6">
        <v>0</v>
      </c>
      <c r="BE18" s="7"/>
      <c r="BF18" s="7">
        <f>IF(EF18&gt;=70, 5, 0)</f>
        <v>0</v>
      </c>
      <c r="BG18" s="7"/>
      <c r="BH18" s="7"/>
      <c r="BI18" s="7">
        <v>0</v>
      </c>
      <c r="BJ18" s="6"/>
      <c r="BK18" s="6">
        <f>IF(EW18&gt;=70, 6, 0)</f>
        <v>0</v>
      </c>
      <c r="BL18" s="6">
        <v>0</v>
      </c>
      <c r="BM18" s="7">
        <v>0</v>
      </c>
      <c r="BN18" s="7">
        <v>-5</v>
      </c>
      <c r="BO18" s="7">
        <v>-5</v>
      </c>
      <c r="BP18" s="6"/>
      <c r="BQ18" s="6">
        <f>IF(EZ18&gt;=70, 6, 0)</f>
        <v>0</v>
      </c>
      <c r="BR18" s="6">
        <v>-5</v>
      </c>
      <c r="BS18" s="7"/>
      <c r="BT18" s="7">
        <v>0</v>
      </c>
      <c r="BU18" s="7">
        <v>0</v>
      </c>
      <c r="BV18" s="6">
        <v>5</v>
      </c>
      <c r="BW18" s="6">
        <v>0</v>
      </c>
      <c r="BX18" s="6">
        <f>IF(EK18&gt;=70, 5, 0)</f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7">
        <v>0</v>
      </c>
      <c r="CL18" s="7">
        <v>0</v>
      </c>
      <c r="CM18" s="7">
        <v>0</v>
      </c>
      <c r="CN18" s="6">
        <v>0</v>
      </c>
      <c r="CO18" s="6">
        <f>IF(ES18&gt;=70, 5, 0)</f>
        <v>0</v>
      </c>
      <c r="CP18" s="6">
        <v>-5</v>
      </c>
      <c r="CQ18" s="6"/>
      <c r="CR18" s="6">
        <v>0</v>
      </c>
      <c r="CS18" s="7"/>
      <c r="CT18" s="7">
        <f>IF(FC18&gt;=70, 6, 0)</f>
        <v>6</v>
      </c>
      <c r="CU18" s="7">
        <v>0</v>
      </c>
      <c r="CV18" s="6">
        <v>20</v>
      </c>
      <c r="CW18" s="7">
        <v>0</v>
      </c>
      <c r="CX18" s="7">
        <v>0</v>
      </c>
      <c r="CY18" s="7">
        <v>25</v>
      </c>
      <c r="CZ18" s="7">
        <v>6</v>
      </c>
      <c r="DA18" s="7">
        <v>0</v>
      </c>
      <c r="DB18" s="7">
        <f>IF(AND(DS18&gt;0,DW18&gt;0),4,0)</f>
        <v>0</v>
      </c>
      <c r="DC18" s="7">
        <f>IF(AND(EF18&gt;0,EK18&gt;0,EP18&gt;0),4,0)</f>
        <v>4</v>
      </c>
      <c r="DD18" s="7">
        <f>IF(SUM(BW18,BY18,CB18,CC18,CE18,CH18,CK18,CL18,CN18,CP18)&gt;-1,4,0)</f>
        <v>0</v>
      </c>
      <c r="DE18" s="7">
        <f>IF(FC18&gt;0,4,0)</f>
        <v>4</v>
      </c>
      <c r="DF18" s="6">
        <f>10+5</f>
        <v>15</v>
      </c>
      <c r="DG18" s="10">
        <f>SUM(AS18:DF18)</f>
        <v>70</v>
      </c>
      <c r="DH18" s="10">
        <v>50</v>
      </c>
      <c r="DI18" s="17">
        <f>DG18+DH18</f>
        <v>120</v>
      </c>
      <c r="DJ18" s="1">
        <v>80</v>
      </c>
      <c r="DK18" s="18">
        <v>100</v>
      </c>
      <c r="DL18" s="18">
        <v>100</v>
      </c>
      <c r="DM18" s="29">
        <f>AVERAGE(DK18:DL18)</f>
        <v>100</v>
      </c>
      <c r="DN18" s="1">
        <v>90</v>
      </c>
      <c r="DO18" s="29">
        <v>60</v>
      </c>
      <c r="DP18" s="1">
        <v>90</v>
      </c>
      <c r="DQ18" s="1"/>
      <c r="DR18" s="1">
        <f>IF(DQ18&gt;68, 68, DQ18)</f>
        <v>0</v>
      </c>
      <c r="DS18" s="1">
        <f>MAX(DP18,DR18)</f>
        <v>90</v>
      </c>
      <c r="DT18" s="29"/>
      <c r="DU18" s="29"/>
      <c r="DV18" s="29">
        <f>IF(DU18&gt;68,68,DU18)</f>
        <v>0</v>
      </c>
      <c r="DW18" s="29">
        <f>MAX(DT18,DV18)</f>
        <v>0</v>
      </c>
      <c r="DX18" s="18">
        <v>0</v>
      </c>
      <c r="DY18" s="18">
        <v>0</v>
      </c>
      <c r="DZ18" s="1"/>
      <c r="EA18" s="15">
        <f>AVERAGE(DJ18,DM18:DO18, DS18, DW18)</f>
        <v>70</v>
      </c>
      <c r="EB18" s="1">
        <v>33.33</v>
      </c>
      <c r="EC18" s="1">
        <v>33.33</v>
      </c>
      <c r="ED18" s="1">
        <v>0</v>
      </c>
      <c r="EE18" s="1">
        <f>IF(ED18&gt;68,68,ED18)</f>
        <v>0</v>
      </c>
      <c r="EF18" s="1">
        <f>MAX(EB18:EC18,EE18)</f>
        <v>33.33</v>
      </c>
      <c r="EG18" s="29">
        <v>61.11</v>
      </c>
      <c r="EH18" s="29">
        <v>60</v>
      </c>
      <c r="EI18" s="29">
        <v>0</v>
      </c>
      <c r="EJ18" s="29">
        <f>IF(EI18&gt;68,68,EI18)</f>
        <v>0</v>
      </c>
      <c r="EK18" s="29">
        <f>MAX(EG18:EH18,EJ18)</f>
        <v>61.11</v>
      </c>
      <c r="EL18" s="1">
        <v>61.11</v>
      </c>
      <c r="EM18" s="1">
        <v>73.33</v>
      </c>
      <c r="EN18" s="1">
        <v>0</v>
      </c>
      <c r="EO18" s="1">
        <f>IF(EN18&gt;68,68,EN18)</f>
        <v>0</v>
      </c>
      <c r="EP18" s="1">
        <f>MAX(EL18:EM18,EO18)</f>
        <v>73.33</v>
      </c>
      <c r="EQ18" s="29">
        <v>0</v>
      </c>
      <c r="ER18" s="29">
        <v>0</v>
      </c>
      <c r="ES18" s="29"/>
      <c r="ET18" s="15">
        <f>AVERAGE(EF18,EK18,EP18,ES18)</f>
        <v>55.923333333333325</v>
      </c>
      <c r="EU18" s="1">
        <v>13.33</v>
      </c>
      <c r="EV18" s="1">
        <v>0</v>
      </c>
      <c r="EW18" s="1">
        <f>MIN(MAX(EU18:EV18)+0.2*FC18, 100)</f>
        <v>32.93</v>
      </c>
      <c r="EX18" s="29">
        <v>50</v>
      </c>
      <c r="EY18" s="29">
        <v>0</v>
      </c>
      <c r="EZ18" s="29">
        <f>MIN(MAX(EX18:EY18)+0.15*FC18, 100)</f>
        <v>64.7</v>
      </c>
      <c r="FA18" s="1">
        <v>98</v>
      </c>
      <c r="FB18" s="1">
        <v>0</v>
      </c>
      <c r="FC18" s="1">
        <f>MAX(FA18:FB18)</f>
        <v>98</v>
      </c>
      <c r="FD18" s="15">
        <f>AVERAGE(EW18,EZ18,FC18)</f>
        <v>65.209999999999994</v>
      </c>
      <c r="FE18" s="3">
        <v>0.25</v>
      </c>
      <c r="FF18" s="3">
        <v>0.2</v>
      </c>
      <c r="FG18" s="3">
        <v>0.25</v>
      </c>
      <c r="FH18" s="3">
        <v>0.3</v>
      </c>
      <c r="FI18" s="25">
        <f>MIN(IF(D18="Yes",AR18+DI18,0),100)</f>
        <v>100</v>
      </c>
      <c r="FJ18" s="25">
        <f>IF(FN18&lt;0,FI18+FN18*-4,FI18)</f>
        <v>100</v>
      </c>
      <c r="FK18" s="25">
        <f>MIN(IF(D18="Yes",AR18+EA18,0), 100)</f>
        <v>75</v>
      </c>
      <c r="FL18" s="25">
        <f>MIN(IF(D18="Yes",AR18+ET18,0),100)</f>
        <v>60.923333333333325</v>
      </c>
      <c r="FM18" s="25">
        <f>MIN(IF(D18="Yes",AR18+FD18,0), 100)</f>
        <v>70.209999999999994</v>
      </c>
      <c r="FN18" s="26">
        <f>FE18*FI18+FF18*FK18+FG18*FL18+FH18*FM18</f>
        <v>76.293833333333325</v>
      </c>
      <c r="FO18" s="26">
        <f>FE18*FJ18+FF18*FK18+FG18*FL18+FH18*FM18</f>
        <v>76.293833333333325</v>
      </c>
    </row>
    <row r="19" spans="1:171" customFormat="1" x14ac:dyDescent="0.3">
      <c r="A19">
        <v>1402019018</v>
      </c>
      <c r="B19" t="s">
        <v>146</v>
      </c>
      <c r="C19" t="s">
        <v>112</v>
      </c>
      <c r="D19" s="2" t="s">
        <v>301</v>
      </c>
      <c r="E19" s="6">
        <v>1</v>
      </c>
      <c r="F19" s="6"/>
      <c r="G19" s="7"/>
      <c r="H19" s="7"/>
      <c r="I19" s="6">
        <v>1</v>
      </c>
      <c r="J19" s="6"/>
      <c r="K19" s="7"/>
      <c r="L19" s="7"/>
      <c r="M19" s="6"/>
      <c r="N19" s="8"/>
      <c r="O19" s="7"/>
      <c r="P19" s="7"/>
      <c r="Q19" s="6"/>
      <c r="R19" s="8"/>
      <c r="S19" s="7">
        <v>0</v>
      </c>
      <c r="T19" s="7"/>
      <c r="U19" s="6"/>
      <c r="V19" s="16"/>
      <c r="W19" s="7"/>
      <c r="X19" s="7"/>
      <c r="Y19" s="6">
        <v>1</v>
      </c>
      <c r="Z19" s="6"/>
      <c r="AA19" s="7"/>
      <c r="AB19" s="7"/>
      <c r="AC19" s="6"/>
      <c r="AD19" s="6"/>
      <c r="AE19" s="7"/>
      <c r="AF19" s="8"/>
      <c r="AG19" s="10">
        <v>14</v>
      </c>
      <c r="AH19" s="10">
        <v>10</v>
      </c>
      <c r="AI19" s="10">
        <f>COUNT(E19:AF19)</f>
        <v>4</v>
      </c>
      <c r="AJ19" s="22">
        <f>IF(D19="Yes",(AG19-AI19+(DI19-50)/AH19)/AG19,0)</f>
        <v>1.1071428571428572</v>
      </c>
      <c r="AK19" s="11">
        <f>SUM(E19:AF19)</f>
        <v>3</v>
      </c>
      <c r="AL19" s="10">
        <f>MAX(AK19-AM19-AN19,0)*-1</f>
        <v>0</v>
      </c>
      <c r="AM19" s="10">
        <v>10</v>
      </c>
      <c r="AN19" s="10">
        <v>3</v>
      </c>
      <c r="AO19" s="7">
        <f>AK19+AL19+AP19</f>
        <v>3</v>
      </c>
      <c r="AP19" s="6"/>
      <c r="AQ19" s="3">
        <v>0.5</v>
      </c>
      <c r="AR19" s="15">
        <f>MIN(AO19,AM19)*AQ19</f>
        <v>1.5</v>
      </c>
      <c r="AS19" s="6">
        <v>0</v>
      </c>
      <c r="AT19" s="6">
        <v>0</v>
      </c>
      <c r="AU19" s="6">
        <v>3</v>
      </c>
      <c r="AV19" s="6">
        <v>0</v>
      </c>
      <c r="AW19" s="7"/>
      <c r="AX19" s="7">
        <v>0</v>
      </c>
      <c r="AY19" s="7"/>
      <c r="AZ19" s="7">
        <v>0</v>
      </c>
      <c r="BA19" s="6"/>
      <c r="BB19" s="6">
        <v>3</v>
      </c>
      <c r="BC19" s="6"/>
      <c r="BD19" s="6">
        <v>0</v>
      </c>
      <c r="BE19" s="7"/>
      <c r="BF19" s="7">
        <f>IF(EF19&gt;=70, 5, 0)</f>
        <v>0</v>
      </c>
      <c r="BG19" s="7"/>
      <c r="BH19" s="7"/>
      <c r="BI19" s="7">
        <v>0</v>
      </c>
      <c r="BJ19" s="6"/>
      <c r="BK19" s="6">
        <f>IF(EW19&gt;=70, 6, 0)</f>
        <v>0</v>
      </c>
      <c r="BL19" s="6">
        <v>0</v>
      </c>
      <c r="BM19" s="7">
        <v>0</v>
      </c>
      <c r="BN19" s="7">
        <v>0</v>
      </c>
      <c r="BO19" s="7">
        <v>0</v>
      </c>
      <c r="BP19" s="6"/>
      <c r="BQ19" s="6">
        <f>IF(EZ19&gt;=70, 6, 0)</f>
        <v>0</v>
      </c>
      <c r="BR19" s="6">
        <v>-5</v>
      </c>
      <c r="BS19" s="7"/>
      <c r="BT19" s="7">
        <v>0</v>
      </c>
      <c r="BU19" s="7">
        <v>0</v>
      </c>
      <c r="BV19" s="6">
        <v>5</v>
      </c>
      <c r="BW19" s="6">
        <v>0</v>
      </c>
      <c r="BX19" s="6">
        <f>IF(EK19&gt;=70, 5, 0)</f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7">
        <v>0</v>
      </c>
      <c r="CL19" s="7">
        <v>0</v>
      </c>
      <c r="CM19" s="7">
        <v>0</v>
      </c>
      <c r="CN19" s="6">
        <v>0</v>
      </c>
      <c r="CO19" s="6">
        <f>IF(ES19&gt;=70, 5, 0)</f>
        <v>0</v>
      </c>
      <c r="CP19" s="6">
        <v>0</v>
      </c>
      <c r="CQ19" s="6"/>
      <c r="CR19" s="6">
        <v>0</v>
      </c>
      <c r="CS19" s="7"/>
      <c r="CT19" s="7">
        <f>IF(FC19&gt;=70, 6, 0)</f>
        <v>6</v>
      </c>
      <c r="CU19" s="7">
        <v>-5</v>
      </c>
      <c r="CV19" s="6"/>
      <c r="CW19" s="7">
        <v>6</v>
      </c>
      <c r="CX19" s="7">
        <v>6</v>
      </c>
      <c r="CY19" s="7">
        <v>0</v>
      </c>
      <c r="CZ19" s="7">
        <v>0</v>
      </c>
      <c r="DA19" s="7">
        <v>10</v>
      </c>
      <c r="DB19" s="7">
        <f>IF(AND(DS19&gt;0,DW19&gt;0),4,0)</f>
        <v>4</v>
      </c>
      <c r="DC19" s="7">
        <f>IF(AND(EF19&gt;0,EK19&gt;0,EP19&gt;0),4,0)</f>
        <v>4</v>
      </c>
      <c r="DD19" s="7">
        <f>IF(SUM(BW19,BY19,CB19,CC19,CE19,CH19,CK19,CL19,CN19,CP19)&gt;-1,4,0)</f>
        <v>4</v>
      </c>
      <c r="DE19" s="7">
        <f>IF(FC19&gt;0,4,0)</f>
        <v>4</v>
      </c>
      <c r="DF19" s="6">
        <f>5+5</f>
        <v>10</v>
      </c>
      <c r="DG19" s="10">
        <f>SUM(AS19:DF19)</f>
        <v>55</v>
      </c>
      <c r="DH19" s="10">
        <v>50</v>
      </c>
      <c r="DI19" s="17">
        <f>DG19+DH19</f>
        <v>105</v>
      </c>
      <c r="DJ19" s="1">
        <v>77.14</v>
      </c>
      <c r="DK19" s="18">
        <v>100</v>
      </c>
      <c r="DL19" s="18">
        <v>100</v>
      </c>
      <c r="DM19" s="29">
        <f>AVERAGE(DK19:DL19)</f>
        <v>100</v>
      </c>
      <c r="DN19" s="1">
        <v>80</v>
      </c>
      <c r="DO19" s="29">
        <v>85</v>
      </c>
      <c r="DP19" s="1">
        <v>80</v>
      </c>
      <c r="DQ19" s="1"/>
      <c r="DR19" s="1">
        <f>IF(DQ19&gt;68, 68, DQ19)</f>
        <v>0</v>
      </c>
      <c r="DS19" s="1">
        <f>MAX(DP19,DR19)</f>
        <v>80</v>
      </c>
      <c r="DT19" s="29">
        <v>90</v>
      </c>
      <c r="DU19" s="29"/>
      <c r="DV19" s="29">
        <f>IF(DU19&gt;68,68,DU19)</f>
        <v>0</v>
      </c>
      <c r="DW19" s="29">
        <f>MAX(DT19,DV19)</f>
        <v>90</v>
      </c>
      <c r="DX19" s="18">
        <v>0</v>
      </c>
      <c r="DY19" s="18">
        <v>0</v>
      </c>
      <c r="DZ19" s="1"/>
      <c r="EA19" s="15">
        <f>AVERAGE(DJ19,DM19:DO19, DS19, DW19)</f>
        <v>85.356666666666669</v>
      </c>
      <c r="EB19" s="1">
        <v>26.67</v>
      </c>
      <c r="EC19" s="1">
        <v>33.33</v>
      </c>
      <c r="ED19" s="1">
        <v>0</v>
      </c>
      <c r="EE19" s="1">
        <f>IF(ED19&gt;68,68,ED19)</f>
        <v>0</v>
      </c>
      <c r="EF19" s="1">
        <f>MAX(EB19:EC19,EE19)</f>
        <v>33.33</v>
      </c>
      <c r="EG19" s="29">
        <v>11.11</v>
      </c>
      <c r="EH19" s="29">
        <v>60</v>
      </c>
      <c r="EI19" s="29">
        <v>0</v>
      </c>
      <c r="EJ19" s="29">
        <f>IF(EI19&gt;68,68,EI19)</f>
        <v>0</v>
      </c>
      <c r="EK19" s="29">
        <f>MAX(EG19:EH19,EJ19)</f>
        <v>60</v>
      </c>
      <c r="EL19" s="1">
        <v>11.11</v>
      </c>
      <c r="EM19" s="1">
        <v>86.67</v>
      </c>
      <c r="EN19" s="1">
        <v>0</v>
      </c>
      <c r="EO19" s="1">
        <f>IF(EN19&gt;68,68,EN19)</f>
        <v>0</v>
      </c>
      <c r="EP19" s="1">
        <f>MAX(EL19:EM19,EO19)</f>
        <v>86.67</v>
      </c>
      <c r="EQ19" s="29">
        <v>0</v>
      </c>
      <c r="ER19" s="29">
        <v>0</v>
      </c>
      <c r="ES19" s="29"/>
      <c r="ET19" s="15">
        <f>AVERAGE(EF19,EK19,EP19,ES19)</f>
        <v>60</v>
      </c>
      <c r="EU19" s="1">
        <v>26.67</v>
      </c>
      <c r="EV19" s="1">
        <v>0</v>
      </c>
      <c r="EW19" s="1">
        <f>MIN(MAX(EU19:EV19)+0.2*FC19, 100)</f>
        <v>41.07</v>
      </c>
      <c r="EX19" s="29">
        <v>50</v>
      </c>
      <c r="EY19" s="29">
        <v>0</v>
      </c>
      <c r="EZ19" s="29">
        <f>MIN(MAX(EX19:EY19)+0.15*FC19, 100)</f>
        <v>60.8</v>
      </c>
      <c r="FA19" s="1">
        <v>72</v>
      </c>
      <c r="FB19" s="1">
        <v>0</v>
      </c>
      <c r="FC19" s="1">
        <f>MAX(FA19:FB19)</f>
        <v>72</v>
      </c>
      <c r="FD19" s="15">
        <f>AVERAGE(EW19,EZ19,FC19)</f>
        <v>57.956666666666671</v>
      </c>
      <c r="FE19" s="3">
        <v>0.25</v>
      </c>
      <c r="FF19" s="3">
        <v>0.2</v>
      </c>
      <c r="FG19" s="3">
        <v>0.25</v>
      </c>
      <c r="FH19" s="3">
        <v>0.3</v>
      </c>
      <c r="FI19" s="25">
        <f>MIN(IF(D19="Yes",AR19+DI19,0),100)</f>
        <v>100</v>
      </c>
      <c r="FJ19" s="25">
        <f>IF(FN19&lt;0,FI19+FN19*-4,FI19)</f>
        <v>100</v>
      </c>
      <c r="FK19" s="25">
        <f>MIN(IF(D19="Yes",AR19+EA19,0), 100)</f>
        <v>86.856666666666669</v>
      </c>
      <c r="FL19" s="25">
        <f>MIN(IF(D19="Yes",AR19+ET19,0),100)</f>
        <v>61.5</v>
      </c>
      <c r="FM19" s="25">
        <f>MIN(IF(D19="Yes",AR19+FD19,0), 100)</f>
        <v>59.456666666666671</v>
      </c>
      <c r="FN19" s="26">
        <f>FE19*FI19+FF19*FK19+FG19*FL19+FH19*FM19</f>
        <v>75.583333333333343</v>
      </c>
      <c r="FO19" s="26">
        <f>FE19*FJ19+FF19*FK19+FG19*FL19+FH19*FM19</f>
        <v>75.583333333333343</v>
      </c>
    </row>
    <row r="20" spans="1:171" customFormat="1" x14ac:dyDescent="0.3">
      <c r="A20">
        <v>1402019109</v>
      </c>
      <c r="B20" t="s">
        <v>174</v>
      </c>
      <c r="C20" t="s">
        <v>112</v>
      </c>
      <c r="D20" s="2" t="s">
        <v>301</v>
      </c>
      <c r="E20" s="6"/>
      <c r="F20" s="6"/>
      <c r="G20" s="7"/>
      <c r="H20" s="7"/>
      <c r="I20" s="6">
        <v>0</v>
      </c>
      <c r="J20" s="6"/>
      <c r="K20" s="7"/>
      <c r="L20" s="7"/>
      <c r="M20" s="6">
        <v>1</v>
      </c>
      <c r="N20" s="8"/>
      <c r="O20" s="7"/>
      <c r="P20" s="7"/>
      <c r="Q20" s="6"/>
      <c r="R20" s="8"/>
      <c r="S20" s="7">
        <v>1</v>
      </c>
      <c r="T20" s="7"/>
      <c r="U20" s="6"/>
      <c r="V20" s="16"/>
      <c r="W20" s="7"/>
      <c r="X20" s="7"/>
      <c r="Y20" s="6"/>
      <c r="Z20" s="6"/>
      <c r="AA20" s="7"/>
      <c r="AB20" s="7"/>
      <c r="AC20" s="6"/>
      <c r="AD20" s="6"/>
      <c r="AE20" s="7"/>
      <c r="AF20" s="8"/>
      <c r="AG20" s="10">
        <v>14</v>
      </c>
      <c r="AH20" s="10">
        <v>10</v>
      </c>
      <c r="AI20" s="10">
        <f>COUNT(E20:AF20)</f>
        <v>3</v>
      </c>
      <c r="AJ20" s="22">
        <f>IF(D20="Yes",(AG20-AI20+(DI20-50)/AH20)/AG20,0)</f>
        <v>1.1214285714285714</v>
      </c>
      <c r="AK20" s="11">
        <f>SUM(E20:AF20)</f>
        <v>2</v>
      </c>
      <c r="AL20" s="10">
        <f>MAX(AK20-AM20-AN20,0)*-1</f>
        <v>0</v>
      </c>
      <c r="AM20" s="10">
        <v>10</v>
      </c>
      <c r="AN20" s="10">
        <v>3</v>
      </c>
      <c r="AO20" s="7">
        <f>AK20+AL20+AP20</f>
        <v>2</v>
      </c>
      <c r="AP20" s="6"/>
      <c r="AQ20" s="3">
        <v>0.5</v>
      </c>
      <c r="AR20" s="15">
        <f>MIN(AO20,AM20)*AQ20</f>
        <v>1</v>
      </c>
      <c r="AS20" s="6">
        <v>0</v>
      </c>
      <c r="AT20" s="6">
        <v>0</v>
      </c>
      <c r="AU20" s="6">
        <v>3</v>
      </c>
      <c r="AV20" s="6">
        <v>0</v>
      </c>
      <c r="AW20" s="7"/>
      <c r="AX20" s="7">
        <v>0</v>
      </c>
      <c r="AY20" s="7"/>
      <c r="AZ20" s="7">
        <v>0</v>
      </c>
      <c r="BA20" s="6"/>
      <c r="BB20" s="6">
        <v>0</v>
      </c>
      <c r="BC20" s="6"/>
      <c r="BD20" s="6">
        <v>-5</v>
      </c>
      <c r="BE20" s="7"/>
      <c r="BF20" s="7">
        <f>IF(EF20&gt;=70, 5, 0)</f>
        <v>5</v>
      </c>
      <c r="BG20" s="7"/>
      <c r="BH20" s="7"/>
      <c r="BI20" s="7">
        <v>0</v>
      </c>
      <c r="BJ20" s="6"/>
      <c r="BK20" s="6">
        <f>IF(EW20&gt;=70, 6, 0)</f>
        <v>0</v>
      </c>
      <c r="BL20" s="6">
        <v>0</v>
      </c>
      <c r="BM20" s="7">
        <v>0</v>
      </c>
      <c r="BN20" s="7">
        <v>-5</v>
      </c>
      <c r="BO20" s="7">
        <v>0</v>
      </c>
      <c r="BP20" s="6"/>
      <c r="BQ20" s="6">
        <f>IF(EZ20&gt;=70, 6, 0)</f>
        <v>0</v>
      </c>
      <c r="BR20" s="6">
        <v>-5</v>
      </c>
      <c r="BS20" s="7"/>
      <c r="BT20" s="7">
        <v>0</v>
      </c>
      <c r="BU20" s="7">
        <v>0</v>
      </c>
      <c r="BV20" s="6">
        <v>5</v>
      </c>
      <c r="BW20" s="6">
        <v>0</v>
      </c>
      <c r="BX20" s="6">
        <f>IF(EK20&gt;=70, 5, 0)</f>
        <v>5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7">
        <v>0</v>
      </c>
      <c r="CL20" s="7">
        <v>0</v>
      </c>
      <c r="CM20" s="7">
        <v>0</v>
      </c>
      <c r="CN20" s="6">
        <v>0</v>
      </c>
      <c r="CO20" s="6">
        <f>IF(ES20&gt;=70, 5, 0)</f>
        <v>0</v>
      </c>
      <c r="CP20" s="6">
        <v>0</v>
      </c>
      <c r="CQ20" s="6"/>
      <c r="CR20" s="6">
        <v>0</v>
      </c>
      <c r="CS20" s="7"/>
      <c r="CT20" s="7">
        <f>IF(FC20&gt;=70, 6, 0)</f>
        <v>6</v>
      </c>
      <c r="CU20" s="7">
        <v>0</v>
      </c>
      <c r="CV20" s="6"/>
      <c r="CW20" s="7">
        <v>6</v>
      </c>
      <c r="CX20" s="7">
        <v>6</v>
      </c>
      <c r="CY20" s="7">
        <v>0</v>
      </c>
      <c r="CZ20" s="7">
        <v>0</v>
      </c>
      <c r="DA20" s="7">
        <v>10</v>
      </c>
      <c r="DB20" s="7">
        <f>IF(AND(DS20&gt;0,DW20&gt;0),4,0)</f>
        <v>4</v>
      </c>
      <c r="DC20" s="7">
        <f>IF(AND(EF20&gt;0,EK20&gt;0,EP20&gt;0),4,0)</f>
        <v>4</v>
      </c>
      <c r="DD20" s="7">
        <f>IF(SUM(BW20,BY20,CB20,CC20,CE20,CH20,CK20,CL20,CN20,CP20)&gt;-1,4,0)</f>
        <v>4</v>
      </c>
      <c r="DE20" s="7">
        <f>IF(FC20&gt;0,4,0)</f>
        <v>4</v>
      </c>
      <c r="DF20" s="6"/>
      <c r="DG20" s="10">
        <f>SUM(AS20:DF20)</f>
        <v>47</v>
      </c>
      <c r="DH20" s="10">
        <v>50</v>
      </c>
      <c r="DI20" s="17">
        <f>DG20+DH20</f>
        <v>97</v>
      </c>
      <c r="DJ20" s="1">
        <v>80</v>
      </c>
      <c r="DK20" s="18">
        <v>100</v>
      </c>
      <c r="DL20" s="18">
        <v>50</v>
      </c>
      <c r="DM20" s="29">
        <f>AVERAGE(DK20:DL20)</f>
        <v>75</v>
      </c>
      <c r="DN20" s="1">
        <v>0</v>
      </c>
      <c r="DO20" s="29">
        <v>85</v>
      </c>
      <c r="DP20" s="1">
        <v>75</v>
      </c>
      <c r="DQ20" s="1"/>
      <c r="DR20" s="1">
        <f>IF(DQ20&gt;68, 68, DQ20)</f>
        <v>0</v>
      </c>
      <c r="DS20" s="1">
        <f>MAX(DP20,DR20)</f>
        <v>75</v>
      </c>
      <c r="DT20" s="29">
        <v>61</v>
      </c>
      <c r="DU20" s="29">
        <v>100</v>
      </c>
      <c r="DV20" s="29">
        <f>IF(DU20&gt;68,68,DU20)</f>
        <v>68</v>
      </c>
      <c r="DW20" s="29">
        <f>MAX(DT20,DV20)</f>
        <v>68</v>
      </c>
      <c r="DX20" s="18">
        <v>0</v>
      </c>
      <c r="DY20" s="18">
        <v>0</v>
      </c>
      <c r="DZ20" s="1"/>
      <c r="EA20" s="15">
        <f>AVERAGE(DJ20,DM20:DO20, DS20, DW20)</f>
        <v>63.833333333333336</v>
      </c>
      <c r="EB20" s="1">
        <v>93.33</v>
      </c>
      <c r="EC20" s="1">
        <v>0</v>
      </c>
      <c r="ED20" s="1">
        <v>0</v>
      </c>
      <c r="EE20" s="1">
        <f>IF(ED20&gt;68,68,ED20)</f>
        <v>0</v>
      </c>
      <c r="EF20" s="1">
        <f>MAX(EB20:EC20,EE20)</f>
        <v>93.33</v>
      </c>
      <c r="EG20" s="29">
        <v>27.78</v>
      </c>
      <c r="EH20" s="29">
        <v>73.33</v>
      </c>
      <c r="EI20" s="29">
        <v>0</v>
      </c>
      <c r="EJ20" s="29">
        <f>IF(EI20&gt;68,68,EI20)</f>
        <v>0</v>
      </c>
      <c r="EK20" s="29">
        <f>MAX(EG20:EH20,EJ20)</f>
        <v>73.33</v>
      </c>
      <c r="EL20" s="1">
        <v>27.78</v>
      </c>
      <c r="EM20" s="1">
        <v>73.33</v>
      </c>
      <c r="EN20" s="1">
        <v>0</v>
      </c>
      <c r="EO20" s="1">
        <f>IF(EN20&gt;68,68,EN20)</f>
        <v>0</v>
      </c>
      <c r="EP20" s="1">
        <f>MAX(EL20:EM20,EO20)</f>
        <v>73.33</v>
      </c>
      <c r="EQ20" s="29">
        <v>0</v>
      </c>
      <c r="ER20" s="29">
        <v>0</v>
      </c>
      <c r="ES20" s="29"/>
      <c r="ET20" s="15">
        <f>AVERAGE(EF20,EK20,EP20,ES20)</f>
        <v>79.99666666666667</v>
      </c>
      <c r="EU20" s="1">
        <v>13.33</v>
      </c>
      <c r="EV20" s="1">
        <v>0</v>
      </c>
      <c r="EW20" s="1">
        <f>MIN(MAX(EU20:EV20)+0.2*FC20, 100)</f>
        <v>28.130000000000003</v>
      </c>
      <c r="EX20" s="29">
        <v>58.33</v>
      </c>
      <c r="EY20" s="29">
        <v>0</v>
      </c>
      <c r="EZ20" s="29">
        <f>MIN(MAX(EX20:EY20)+0.15*FC20, 100)</f>
        <v>69.429999999999993</v>
      </c>
      <c r="FA20" s="1">
        <v>74</v>
      </c>
      <c r="FB20" s="1">
        <v>0</v>
      </c>
      <c r="FC20" s="1">
        <f>MAX(FA20:FB20)</f>
        <v>74</v>
      </c>
      <c r="FD20" s="15">
        <f>AVERAGE(EW20,EZ20,FC20)</f>
        <v>57.186666666666667</v>
      </c>
      <c r="FE20" s="3">
        <v>0.25</v>
      </c>
      <c r="FF20" s="3">
        <v>0.2</v>
      </c>
      <c r="FG20" s="3">
        <v>0.25</v>
      </c>
      <c r="FH20" s="3">
        <v>0.3</v>
      </c>
      <c r="FI20" s="25">
        <f>MIN(IF(D20="Yes",AR20+DI20,0),100)</f>
        <v>98</v>
      </c>
      <c r="FJ20" s="25">
        <f>IF(FN20&lt;0,FI20+FN20*-4,FI20)</f>
        <v>98</v>
      </c>
      <c r="FK20" s="25">
        <f>MIN(IF(D20="Yes",AR20+EA20,0), 100)</f>
        <v>64.833333333333343</v>
      </c>
      <c r="FL20" s="25">
        <f>MIN(IF(D20="Yes",AR20+ET20,0),100)</f>
        <v>80.99666666666667</v>
      </c>
      <c r="FM20" s="25">
        <f>MIN(IF(D20="Yes",AR20+FD20,0), 100)</f>
        <v>58.186666666666667</v>
      </c>
      <c r="FN20" s="26">
        <f>FE20*FI20+FF20*FK20+FG20*FL20+FH20*FM20</f>
        <v>75.171833333333339</v>
      </c>
      <c r="FO20" s="26">
        <f>FE20*FJ20+FF20*FK20+FG20*FL20+FH20*FM20</f>
        <v>75.171833333333339</v>
      </c>
    </row>
    <row r="21" spans="1:171" customFormat="1" x14ac:dyDescent="0.3">
      <c r="A21" s="30">
        <v>1402017039</v>
      </c>
      <c r="B21" s="30" t="s">
        <v>136</v>
      </c>
      <c r="C21" t="s">
        <v>140</v>
      </c>
      <c r="D21" s="2" t="s">
        <v>301</v>
      </c>
      <c r="E21" s="6"/>
      <c r="F21" s="6">
        <v>1</v>
      </c>
      <c r="G21" s="7">
        <v>1</v>
      </c>
      <c r="H21" s="7"/>
      <c r="I21" s="6"/>
      <c r="J21" s="6">
        <v>1</v>
      </c>
      <c r="K21" s="7"/>
      <c r="L21" s="7"/>
      <c r="M21" s="6"/>
      <c r="N21" s="8"/>
      <c r="O21" s="7"/>
      <c r="P21" s="7"/>
      <c r="Q21" s="6"/>
      <c r="R21" s="8"/>
      <c r="S21" s="7">
        <v>0</v>
      </c>
      <c r="T21" s="7"/>
      <c r="U21" s="6">
        <v>1</v>
      </c>
      <c r="V21" s="16"/>
      <c r="W21" s="7">
        <v>1</v>
      </c>
      <c r="X21" s="7"/>
      <c r="Y21" s="6"/>
      <c r="Z21" s="6"/>
      <c r="AA21" s="7"/>
      <c r="AB21" s="7"/>
      <c r="AC21" s="6"/>
      <c r="AD21" s="6"/>
      <c r="AE21" s="7"/>
      <c r="AF21" s="8"/>
      <c r="AG21" s="10">
        <v>14</v>
      </c>
      <c r="AH21" s="10">
        <v>10</v>
      </c>
      <c r="AI21" s="10">
        <f>COUNT(E21:AF21)</f>
        <v>6</v>
      </c>
      <c r="AJ21" s="22">
        <f>IF(D21="Yes",(AG21-AI21+(DI21-50)/AH21)/AG21,0)</f>
        <v>1.0357142857142858</v>
      </c>
      <c r="AK21" s="11">
        <f>SUM(E21:AF21)</f>
        <v>5</v>
      </c>
      <c r="AL21" s="10">
        <f>MAX(AK21-AM21-AN21,0)*-1</f>
        <v>0</v>
      </c>
      <c r="AM21" s="10">
        <v>10</v>
      </c>
      <c r="AN21" s="10">
        <v>3</v>
      </c>
      <c r="AO21" s="7">
        <f>AK21+AL21+AP21</f>
        <v>5</v>
      </c>
      <c r="AP21" s="6"/>
      <c r="AQ21" s="3">
        <v>0.5</v>
      </c>
      <c r="AR21" s="15">
        <f>MIN(AO21,AM21)*AQ21</f>
        <v>2.5</v>
      </c>
      <c r="AS21" s="6">
        <v>0</v>
      </c>
      <c r="AT21" s="6">
        <v>0</v>
      </c>
      <c r="AU21" s="6">
        <v>1</v>
      </c>
      <c r="AV21" s="6">
        <v>0</v>
      </c>
      <c r="AW21" s="7"/>
      <c r="AX21" s="7">
        <v>0</v>
      </c>
      <c r="AY21" s="7"/>
      <c r="AZ21" s="7">
        <v>0</v>
      </c>
      <c r="BA21" s="6"/>
      <c r="BB21" s="6">
        <v>3</v>
      </c>
      <c r="BC21" s="6"/>
      <c r="BD21" s="6">
        <v>0</v>
      </c>
      <c r="BE21" s="7"/>
      <c r="BF21" s="7">
        <f>IF(EF21&gt;=70, 5, 0)</f>
        <v>5</v>
      </c>
      <c r="BG21" s="7"/>
      <c r="BH21" s="7"/>
      <c r="BI21" s="7">
        <v>0</v>
      </c>
      <c r="BJ21" s="6"/>
      <c r="BK21" s="6">
        <f>IF(EW21&gt;=70, 6, 0)</f>
        <v>0</v>
      </c>
      <c r="BL21" s="6">
        <v>0</v>
      </c>
      <c r="BM21" s="7">
        <v>0</v>
      </c>
      <c r="BN21" s="7">
        <v>0</v>
      </c>
      <c r="BO21" s="7">
        <v>0</v>
      </c>
      <c r="BP21" s="6">
        <v>11</v>
      </c>
      <c r="BQ21" s="6">
        <f>IF(EZ21&gt;=70, 6, 0)</f>
        <v>6</v>
      </c>
      <c r="BR21" s="6">
        <v>0</v>
      </c>
      <c r="BS21" s="7"/>
      <c r="BT21" s="7">
        <v>0</v>
      </c>
      <c r="BU21" s="7">
        <v>0</v>
      </c>
      <c r="BV21" s="6">
        <v>5</v>
      </c>
      <c r="BW21" s="6">
        <v>0</v>
      </c>
      <c r="BX21" s="6">
        <f>IF(EK21&gt;=70, 5, 0)</f>
        <v>5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7">
        <v>0</v>
      </c>
      <c r="CL21" s="7">
        <v>0</v>
      </c>
      <c r="CM21" s="7">
        <v>0</v>
      </c>
      <c r="CN21" s="6">
        <v>0</v>
      </c>
      <c r="CO21" s="6">
        <f>IF(ES21&gt;=70, 5, 0)</f>
        <v>0</v>
      </c>
      <c r="CP21" s="6">
        <v>-5</v>
      </c>
      <c r="CQ21" s="6"/>
      <c r="CR21" s="6">
        <v>0</v>
      </c>
      <c r="CS21" s="7"/>
      <c r="CT21" s="7">
        <f>IF(FC21&gt;=70, 6, 0)</f>
        <v>6</v>
      </c>
      <c r="CU21" s="7">
        <v>0</v>
      </c>
      <c r="CV21" s="6">
        <v>20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f>IF(AND(DS21&gt;0,DW21&gt;0),4,0)</f>
        <v>0</v>
      </c>
      <c r="DC21" s="7">
        <f>IF(AND(EF21&gt;0,EK21&gt;0,EP21&gt;0),4,0)</f>
        <v>4</v>
      </c>
      <c r="DD21" s="7">
        <f>IF(SUM(BW21,BY21,CB21,CC21,CE21,CH21,CK21,CL21,CN21,CP21)&gt;-1,4,0)</f>
        <v>0</v>
      </c>
      <c r="DE21" s="7">
        <f>IF(FC21&gt;0,4,0)</f>
        <v>4</v>
      </c>
      <c r="DF21" s="6"/>
      <c r="DG21" s="10">
        <f>SUM(AS21:DF21)</f>
        <v>65</v>
      </c>
      <c r="DH21" s="10">
        <v>50</v>
      </c>
      <c r="DI21" s="17">
        <f>DG21+DH21</f>
        <v>115</v>
      </c>
      <c r="DJ21" s="1">
        <v>77.14</v>
      </c>
      <c r="DK21" s="18">
        <v>100</v>
      </c>
      <c r="DL21" s="18">
        <v>100</v>
      </c>
      <c r="DM21" s="29">
        <f>AVERAGE(DK21:DL21)</f>
        <v>100</v>
      </c>
      <c r="DN21" s="1">
        <v>100</v>
      </c>
      <c r="DO21" s="29">
        <v>60</v>
      </c>
      <c r="DP21" s="1">
        <v>0</v>
      </c>
      <c r="DQ21" s="1"/>
      <c r="DR21" s="1">
        <f>IF(DQ21&gt;68, 68, DQ21)</f>
        <v>0</v>
      </c>
      <c r="DS21" s="1">
        <f>MAX(DP21,DR21)</f>
        <v>0</v>
      </c>
      <c r="DT21" s="29"/>
      <c r="DU21" s="29"/>
      <c r="DV21" s="29">
        <f>IF(DU21&gt;68,68,DU21)</f>
        <v>0</v>
      </c>
      <c r="DW21" s="29">
        <f>MAX(DT21,DV21)</f>
        <v>0</v>
      </c>
      <c r="DX21" s="18">
        <v>0</v>
      </c>
      <c r="DY21" s="18">
        <v>0</v>
      </c>
      <c r="DZ21" s="1"/>
      <c r="EA21" s="15">
        <f>AVERAGE(DJ21,DM21:DO21, DS21, DW21)</f>
        <v>56.19</v>
      </c>
      <c r="EB21" s="1">
        <v>73.33</v>
      </c>
      <c r="EC21" s="1">
        <v>66.67</v>
      </c>
      <c r="ED21" s="1">
        <v>0</v>
      </c>
      <c r="EE21" s="1">
        <f>IF(ED21&gt;68,68,ED21)</f>
        <v>0</v>
      </c>
      <c r="EF21" s="1">
        <f>MAX(EB21:EC21,EE21)</f>
        <v>73.33</v>
      </c>
      <c r="EG21" s="29">
        <v>22.22</v>
      </c>
      <c r="EH21" s="29">
        <v>73.33</v>
      </c>
      <c r="EI21" s="29">
        <v>0</v>
      </c>
      <c r="EJ21" s="29">
        <f>IF(EI21&gt;68,68,EI21)</f>
        <v>0</v>
      </c>
      <c r="EK21" s="29">
        <f>MAX(EG21:EH21,EJ21)</f>
        <v>73.33</v>
      </c>
      <c r="EL21" s="1">
        <v>22.22</v>
      </c>
      <c r="EM21" s="1">
        <v>66.67</v>
      </c>
      <c r="EN21" s="1">
        <v>0</v>
      </c>
      <c r="EO21" s="1">
        <f>IF(EN21&gt;68,68,EN21)</f>
        <v>0</v>
      </c>
      <c r="EP21" s="1">
        <f>MAX(EL21:EM21,EO21)</f>
        <v>66.67</v>
      </c>
      <c r="EQ21" s="29">
        <v>0</v>
      </c>
      <c r="ER21" s="29">
        <v>0</v>
      </c>
      <c r="ES21" s="29"/>
      <c r="ET21" s="15">
        <f>AVERAGE(EF21,EK21,EP21,ES21)</f>
        <v>71.11</v>
      </c>
      <c r="EU21" s="1">
        <v>6.67</v>
      </c>
      <c r="EV21" s="1">
        <v>0</v>
      </c>
      <c r="EW21" s="1">
        <f>MIN(MAX(EU21:EV21)+0.2*FC21, 100)</f>
        <v>24.07</v>
      </c>
      <c r="EX21" s="29">
        <v>58.33</v>
      </c>
      <c r="EY21" s="29">
        <v>0</v>
      </c>
      <c r="EZ21" s="29">
        <f>MIN(MAX(EX21:EY21)+0.15*FC21, 100)</f>
        <v>71.38</v>
      </c>
      <c r="FA21" s="1">
        <v>87</v>
      </c>
      <c r="FB21" s="1">
        <v>0</v>
      </c>
      <c r="FC21" s="1">
        <f>MAX(FA21:FB21)</f>
        <v>87</v>
      </c>
      <c r="FD21" s="15">
        <f>AVERAGE(EW21,EZ21,FC21)</f>
        <v>60.816666666666663</v>
      </c>
      <c r="FE21" s="3">
        <v>0.25</v>
      </c>
      <c r="FF21" s="3">
        <v>0.2</v>
      </c>
      <c r="FG21" s="3">
        <v>0.25</v>
      </c>
      <c r="FH21" s="3">
        <v>0.3</v>
      </c>
      <c r="FI21" s="25">
        <f>MIN(IF(D21="Yes",AR21+DI21,0),100)</f>
        <v>100</v>
      </c>
      <c r="FJ21" s="25">
        <f>IF(FN21&lt;0,FI21+FN21*-4,FI21)</f>
        <v>100</v>
      </c>
      <c r="FK21" s="25">
        <f>MIN(IF(D21="Yes",AR21+EA21,0), 100)</f>
        <v>58.69</v>
      </c>
      <c r="FL21" s="25">
        <f>MIN(IF(D21="Yes",AR21+ET21,0),100)</f>
        <v>73.61</v>
      </c>
      <c r="FM21" s="25">
        <f>MIN(IF(D21="Yes",AR21+FD21,0), 100)</f>
        <v>63.316666666666663</v>
      </c>
      <c r="FN21" s="26">
        <f>FE21*FI21+FF21*FK21+FG21*FL21+FH21*FM21</f>
        <v>74.135500000000008</v>
      </c>
      <c r="FO21" s="26">
        <f>FE21*FJ21+FF21*FK21+FG21*FL21+FH21*FM21</f>
        <v>74.135500000000008</v>
      </c>
    </row>
    <row r="22" spans="1:171" customFormat="1" x14ac:dyDescent="0.3">
      <c r="A22">
        <v>1402019066</v>
      </c>
      <c r="B22" t="s">
        <v>157</v>
      </c>
      <c r="C22" t="s">
        <v>112</v>
      </c>
      <c r="D22" s="2" t="s">
        <v>301</v>
      </c>
      <c r="E22" s="6"/>
      <c r="F22" s="6"/>
      <c r="G22" s="7"/>
      <c r="H22" s="7"/>
      <c r="I22" s="6">
        <v>0</v>
      </c>
      <c r="J22" s="6"/>
      <c r="K22" s="7">
        <v>1</v>
      </c>
      <c r="L22" s="7"/>
      <c r="M22" s="6"/>
      <c r="N22" s="8"/>
      <c r="O22" s="7"/>
      <c r="P22" s="7"/>
      <c r="Q22" s="6"/>
      <c r="R22" s="8"/>
      <c r="S22" s="7">
        <v>0</v>
      </c>
      <c r="T22" s="7"/>
      <c r="U22" s="6"/>
      <c r="V22" s="16"/>
      <c r="W22" s="7">
        <v>1</v>
      </c>
      <c r="X22" s="7"/>
      <c r="Y22" s="6"/>
      <c r="Z22" s="6"/>
      <c r="AA22" s="7"/>
      <c r="AB22" s="7"/>
      <c r="AC22" s="6"/>
      <c r="AD22" s="6"/>
      <c r="AE22" s="7"/>
      <c r="AF22" s="8"/>
      <c r="AG22" s="10">
        <v>14</v>
      </c>
      <c r="AH22" s="10">
        <v>10</v>
      </c>
      <c r="AI22" s="10">
        <f>COUNT(E22:AF22)</f>
        <v>4</v>
      </c>
      <c r="AJ22" s="22">
        <f>IF(D22="Yes",(AG22-AI22+(DI22-50)/AH22)/AG22,0)</f>
        <v>1.2071428571428571</v>
      </c>
      <c r="AK22" s="11">
        <f>SUM(E22:AF22)</f>
        <v>2</v>
      </c>
      <c r="AL22" s="10">
        <f>MAX(AK22-AM22-AN22,0)*-1</f>
        <v>0</v>
      </c>
      <c r="AM22" s="10">
        <v>10</v>
      </c>
      <c r="AN22" s="10">
        <v>3</v>
      </c>
      <c r="AO22" s="7">
        <f>AK22+AL22+AP22</f>
        <v>2</v>
      </c>
      <c r="AP22" s="6"/>
      <c r="AQ22" s="3">
        <v>0.5</v>
      </c>
      <c r="AR22" s="15">
        <f>MIN(AO22,AM22)*AQ22</f>
        <v>1</v>
      </c>
      <c r="AS22" s="6">
        <v>0</v>
      </c>
      <c r="AT22" s="6">
        <v>0</v>
      </c>
      <c r="AU22" s="6">
        <v>4</v>
      </c>
      <c r="AV22" s="6">
        <v>0</v>
      </c>
      <c r="AW22" s="7"/>
      <c r="AX22" s="7">
        <v>0</v>
      </c>
      <c r="AY22" s="7"/>
      <c r="AZ22" s="7">
        <v>0</v>
      </c>
      <c r="BA22" s="6"/>
      <c r="BB22" s="6">
        <v>3</v>
      </c>
      <c r="BC22" s="6"/>
      <c r="BD22" s="6">
        <v>0</v>
      </c>
      <c r="BE22" s="7"/>
      <c r="BF22" s="7">
        <f>IF(EF22&gt;=70, 5, 0)</f>
        <v>0</v>
      </c>
      <c r="BG22" s="7"/>
      <c r="BH22" s="7"/>
      <c r="BI22" s="7">
        <v>0</v>
      </c>
      <c r="BJ22" s="6"/>
      <c r="BK22" s="6">
        <f>IF(EW22&gt;=70, 6, 0)</f>
        <v>0</v>
      </c>
      <c r="BL22" s="6">
        <v>0</v>
      </c>
      <c r="BM22" s="7">
        <v>0</v>
      </c>
      <c r="BN22" s="7">
        <v>0</v>
      </c>
      <c r="BO22" s="7">
        <v>0</v>
      </c>
      <c r="BP22" s="6"/>
      <c r="BQ22" s="6">
        <f>IF(EZ22&gt;=70, 6, 0)</f>
        <v>0</v>
      </c>
      <c r="BR22" s="6">
        <v>0</v>
      </c>
      <c r="BS22" s="7"/>
      <c r="BT22" s="7">
        <v>0</v>
      </c>
      <c r="BU22" s="7">
        <v>0</v>
      </c>
      <c r="BV22" s="6">
        <v>5</v>
      </c>
      <c r="BW22" s="6">
        <v>0</v>
      </c>
      <c r="BX22" s="6">
        <f>IF(EK22&gt;=70, 5, 0)</f>
        <v>5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7">
        <v>0</v>
      </c>
      <c r="CL22" s="7">
        <v>0</v>
      </c>
      <c r="CM22" s="7">
        <v>0</v>
      </c>
      <c r="CN22" s="6">
        <v>0</v>
      </c>
      <c r="CO22" s="6">
        <f>IF(ES22&gt;=70, 5, 0)</f>
        <v>0</v>
      </c>
      <c r="CP22" s="6">
        <v>0</v>
      </c>
      <c r="CQ22" s="6"/>
      <c r="CR22" s="6">
        <v>0</v>
      </c>
      <c r="CS22" s="7"/>
      <c r="CT22" s="7">
        <f>IF(FC22&gt;=70, 6, 0)</f>
        <v>0</v>
      </c>
      <c r="CU22" s="7">
        <v>0</v>
      </c>
      <c r="CV22" s="6">
        <v>20</v>
      </c>
      <c r="CW22" s="7">
        <v>6</v>
      </c>
      <c r="CX22" s="7">
        <v>0</v>
      </c>
      <c r="CY22" s="7">
        <v>10</v>
      </c>
      <c r="CZ22" s="7">
        <v>0</v>
      </c>
      <c r="DA22" s="7">
        <v>0</v>
      </c>
      <c r="DB22" s="7">
        <f>IF(AND(DS22&gt;0,DW22&gt;0),4,0)</f>
        <v>4</v>
      </c>
      <c r="DC22" s="7">
        <f>IF(AND(EF22&gt;0,EK22&gt;0,EP22&gt;0),4,0)</f>
        <v>4</v>
      </c>
      <c r="DD22" s="7">
        <f>IF(SUM(BW22,BY22,CB22,CC22,CE22,CH22,CK22,CL22,CN22,CP22)&gt;-1,4,0)</f>
        <v>4</v>
      </c>
      <c r="DE22" s="7">
        <f>IF(FC22&gt;0,4,0)</f>
        <v>4</v>
      </c>
      <c r="DF22" s="6"/>
      <c r="DG22" s="10">
        <f>SUM(AS22:DF22)</f>
        <v>69</v>
      </c>
      <c r="DH22" s="10">
        <v>50</v>
      </c>
      <c r="DI22" s="17">
        <f>DG22+DH22</f>
        <v>119</v>
      </c>
      <c r="DJ22" s="1">
        <v>82.86</v>
      </c>
      <c r="DK22" s="18">
        <v>75</v>
      </c>
      <c r="DL22" s="18">
        <v>100</v>
      </c>
      <c r="DM22" s="29">
        <f>AVERAGE(DK22:DL22)</f>
        <v>87.5</v>
      </c>
      <c r="DN22" s="1">
        <v>0</v>
      </c>
      <c r="DO22" s="29">
        <v>100</v>
      </c>
      <c r="DP22" s="1">
        <v>80</v>
      </c>
      <c r="DQ22" s="1"/>
      <c r="DR22" s="1">
        <f>IF(DQ22&gt;68, 68, DQ22)</f>
        <v>0</v>
      </c>
      <c r="DS22" s="1">
        <f>MAX(DP22,DR22)</f>
        <v>80</v>
      </c>
      <c r="DT22" s="29">
        <v>90</v>
      </c>
      <c r="DU22" s="29"/>
      <c r="DV22" s="29">
        <f>IF(DU22&gt;68,68,DU22)</f>
        <v>0</v>
      </c>
      <c r="DW22" s="29">
        <f>MAX(DT22,DV22)</f>
        <v>90</v>
      </c>
      <c r="DX22" s="18">
        <v>0</v>
      </c>
      <c r="DY22" s="18">
        <v>0</v>
      </c>
      <c r="DZ22" s="1"/>
      <c r="EA22" s="15">
        <f>AVERAGE(DJ22,DM22:DO22, DS22, DW22)</f>
        <v>73.393333333333331</v>
      </c>
      <c r="EB22" s="1">
        <v>60</v>
      </c>
      <c r="EC22" s="1">
        <v>60</v>
      </c>
      <c r="ED22" s="1">
        <v>80</v>
      </c>
      <c r="EE22" s="1">
        <f>IF(ED22&gt;68,68,ED22)</f>
        <v>68</v>
      </c>
      <c r="EF22" s="1">
        <f>MAX(EB22:EC22,EE22)</f>
        <v>68</v>
      </c>
      <c r="EG22" s="29">
        <v>44.44</v>
      </c>
      <c r="EH22" s="29">
        <v>73.33</v>
      </c>
      <c r="EI22" s="29">
        <v>26.67</v>
      </c>
      <c r="EJ22" s="29">
        <f>IF(EI22&gt;68,68,EI22)</f>
        <v>26.67</v>
      </c>
      <c r="EK22" s="29">
        <f>MAX(EG22:EH22,EJ22)</f>
        <v>73.33</v>
      </c>
      <c r="EL22" s="1">
        <v>44.44</v>
      </c>
      <c r="EM22" s="1">
        <v>73.33</v>
      </c>
      <c r="EN22" s="1">
        <v>73.33</v>
      </c>
      <c r="EO22" s="1">
        <f>IF(EN22&gt;68,68,EN22)</f>
        <v>68</v>
      </c>
      <c r="EP22" s="1">
        <f>MAX(EL22:EM22,EO22)</f>
        <v>73.33</v>
      </c>
      <c r="EQ22" s="29">
        <v>0</v>
      </c>
      <c r="ER22" s="29">
        <v>0</v>
      </c>
      <c r="ES22" s="29"/>
      <c r="ET22" s="15">
        <f>AVERAGE(EF22,EK22,EP22,ES22)</f>
        <v>71.553333333333327</v>
      </c>
      <c r="EU22" s="1">
        <v>6.67</v>
      </c>
      <c r="EV22" s="1">
        <v>0</v>
      </c>
      <c r="EW22" s="1">
        <f>MIN(MAX(EU22:EV22)+0.2*FC22, 100)</f>
        <v>18.670000000000002</v>
      </c>
      <c r="EX22" s="29">
        <v>58.33</v>
      </c>
      <c r="EY22" s="29">
        <v>0</v>
      </c>
      <c r="EZ22" s="29">
        <f>MIN(MAX(EX22:EY22)+0.15*FC22, 100)</f>
        <v>67.33</v>
      </c>
      <c r="FA22" s="1">
        <v>60</v>
      </c>
      <c r="FB22" s="1">
        <v>0</v>
      </c>
      <c r="FC22" s="1">
        <f>MAX(FA22:FB22)</f>
        <v>60</v>
      </c>
      <c r="FD22" s="15">
        <f>AVERAGE(EW22,EZ22,FC22)</f>
        <v>48.666666666666664</v>
      </c>
      <c r="FE22" s="3">
        <v>0.25</v>
      </c>
      <c r="FF22" s="3">
        <v>0.2</v>
      </c>
      <c r="FG22" s="3">
        <v>0.25</v>
      </c>
      <c r="FH22" s="3">
        <v>0.3</v>
      </c>
      <c r="FI22" s="25">
        <f>MIN(IF(D22="Yes",AR22+DI22,0),100)</f>
        <v>100</v>
      </c>
      <c r="FJ22" s="25">
        <f>IF(FN22&lt;0,FI22+FN22*-4,FI22)</f>
        <v>100</v>
      </c>
      <c r="FK22" s="25">
        <f>MIN(IF(D22="Yes",AR22+EA22,0), 100)</f>
        <v>74.393333333333331</v>
      </c>
      <c r="FL22" s="25">
        <f>MIN(IF(D22="Yes",AR22+ET22,0),100)</f>
        <v>72.553333333333327</v>
      </c>
      <c r="FM22" s="25">
        <f>MIN(IF(D22="Yes",AR22+FD22,0), 100)</f>
        <v>49.666666666666664</v>
      </c>
      <c r="FN22" s="26">
        <f>FE22*FI22+FF22*FK22+FG22*FL22+FH22*FM22</f>
        <v>72.917000000000002</v>
      </c>
      <c r="FO22" s="26">
        <f>FE22*FJ22+FF22*FK22+FG22*FL22+FH22*FM22</f>
        <v>72.917000000000002</v>
      </c>
    </row>
    <row r="23" spans="1:171" customFormat="1" x14ac:dyDescent="0.3">
      <c r="A23" s="30">
        <v>1402017011</v>
      </c>
      <c r="B23" s="30" t="s">
        <v>131</v>
      </c>
      <c r="C23" t="s">
        <v>140</v>
      </c>
      <c r="D23" s="2" t="s">
        <v>301</v>
      </c>
      <c r="E23" s="6"/>
      <c r="F23" s="6">
        <v>1</v>
      </c>
      <c r="G23" s="7">
        <v>1</v>
      </c>
      <c r="H23" s="7"/>
      <c r="I23" s="6">
        <v>1</v>
      </c>
      <c r="J23" s="6">
        <v>1</v>
      </c>
      <c r="K23" s="7"/>
      <c r="L23" s="7"/>
      <c r="M23" s="6">
        <v>1</v>
      </c>
      <c r="N23" s="8"/>
      <c r="O23" s="7"/>
      <c r="P23" s="7"/>
      <c r="Q23" s="6"/>
      <c r="R23" s="8"/>
      <c r="S23" s="7">
        <v>1</v>
      </c>
      <c r="T23" s="7"/>
      <c r="U23" s="6">
        <v>1</v>
      </c>
      <c r="V23" s="16"/>
      <c r="W23" s="7"/>
      <c r="X23" s="7"/>
      <c r="Y23" s="6"/>
      <c r="Z23" s="6"/>
      <c r="AA23" s="7"/>
      <c r="AB23" s="7"/>
      <c r="AC23" s="6">
        <v>1</v>
      </c>
      <c r="AD23" s="6"/>
      <c r="AE23" s="7"/>
      <c r="AF23" s="8"/>
      <c r="AG23" s="10">
        <v>14</v>
      </c>
      <c r="AH23" s="10">
        <v>10</v>
      </c>
      <c r="AI23" s="10">
        <f>COUNT(E23:AF23)</f>
        <v>8</v>
      </c>
      <c r="AJ23" s="22">
        <f>IF(D23="Yes",(AG23-AI23+(DI23-50)/AH23)/AG23,0)</f>
        <v>0.88571428571428579</v>
      </c>
      <c r="AK23" s="11">
        <f>SUM(E23:AF23)</f>
        <v>8</v>
      </c>
      <c r="AL23" s="10">
        <f>MAX(AK23-AM23-AN23,0)*-1</f>
        <v>0</v>
      </c>
      <c r="AM23" s="10">
        <v>10</v>
      </c>
      <c r="AN23" s="10">
        <v>3</v>
      </c>
      <c r="AO23" s="7">
        <f>AK23+AL23+AP23</f>
        <v>8</v>
      </c>
      <c r="AP23" s="6"/>
      <c r="AQ23" s="3">
        <v>0.5</v>
      </c>
      <c r="AR23" s="15">
        <f>MIN(AO23,AM23)*AQ23</f>
        <v>4</v>
      </c>
      <c r="AS23" s="6">
        <v>0</v>
      </c>
      <c r="AT23" s="6">
        <v>0</v>
      </c>
      <c r="AU23" s="6">
        <v>2</v>
      </c>
      <c r="AV23" s="6">
        <v>0</v>
      </c>
      <c r="AW23" s="7"/>
      <c r="AX23" s="7">
        <v>0</v>
      </c>
      <c r="AY23" s="7"/>
      <c r="AZ23" s="7">
        <v>0</v>
      </c>
      <c r="BA23" s="6"/>
      <c r="BB23" s="6">
        <v>3</v>
      </c>
      <c r="BC23" s="6"/>
      <c r="BD23" s="6">
        <v>0</v>
      </c>
      <c r="BE23" s="7"/>
      <c r="BF23" s="7">
        <f>IF(EF23&gt;=70, 5, 0)</f>
        <v>0</v>
      </c>
      <c r="BG23" s="7"/>
      <c r="BH23" s="7"/>
      <c r="BI23" s="7">
        <v>0</v>
      </c>
      <c r="BJ23" s="6"/>
      <c r="BK23" s="6">
        <f>IF(EW23&gt;=70, 6, 0)</f>
        <v>0</v>
      </c>
      <c r="BL23" s="6">
        <v>0</v>
      </c>
      <c r="BM23" s="7">
        <v>0</v>
      </c>
      <c r="BN23" s="7">
        <v>0</v>
      </c>
      <c r="BO23" s="7">
        <v>0</v>
      </c>
      <c r="BP23" s="6"/>
      <c r="BQ23" s="6">
        <f>IF(EZ23&gt;=70, 6, 0)</f>
        <v>6</v>
      </c>
      <c r="BR23" s="6">
        <v>0</v>
      </c>
      <c r="BS23" s="7"/>
      <c r="BT23" s="7">
        <v>0</v>
      </c>
      <c r="BU23" s="7">
        <v>0</v>
      </c>
      <c r="BV23" s="6">
        <v>5</v>
      </c>
      <c r="BW23" s="6">
        <v>0</v>
      </c>
      <c r="BX23" s="6">
        <f>IF(EK23&gt;=70, 5, 0)</f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7">
        <v>3</v>
      </c>
      <c r="CL23" s="7">
        <v>0</v>
      </c>
      <c r="CM23" s="7">
        <v>0</v>
      </c>
      <c r="CN23" s="6">
        <v>0</v>
      </c>
      <c r="CO23" s="6">
        <f>IF(ES23&gt;=70, 5, 0)</f>
        <v>0</v>
      </c>
      <c r="CP23" s="6">
        <v>-5</v>
      </c>
      <c r="CQ23" s="6"/>
      <c r="CR23" s="6">
        <v>0</v>
      </c>
      <c r="CS23" s="7"/>
      <c r="CT23" s="7">
        <f>IF(FC23&gt;=70, 6, 0)</f>
        <v>6</v>
      </c>
      <c r="CU23" s="7">
        <v>0</v>
      </c>
      <c r="CV23" s="6">
        <v>20</v>
      </c>
      <c r="CW23" s="7">
        <v>0</v>
      </c>
      <c r="CX23" s="7">
        <v>0</v>
      </c>
      <c r="CY23" s="7">
        <v>0</v>
      </c>
      <c r="CZ23" s="7">
        <v>6</v>
      </c>
      <c r="DA23" s="7">
        <v>10</v>
      </c>
      <c r="DB23" s="7">
        <f>IF(AND(DS23&gt;0,DW23&gt;0),4,0)</f>
        <v>0</v>
      </c>
      <c r="DC23" s="7">
        <f>IF(AND(EF23&gt;0,EK23&gt;0,EP23&gt;0),4,0)</f>
        <v>4</v>
      </c>
      <c r="DD23" s="7">
        <f>IF(SUM(BW23,BY23,CB23,CC23,CE23,CH23,CK23,CL23,CN23,CP23)&gt;-1,4,0)</f>
        <v>0</v>
      </c>
      <c r="DE23" s="7">
        <f>IF(FC23&gt;0,4,0)</f>
        <v>4</v>
      </c>
      <c r="DF23" s="6"/>
      <c r="DG23" s="10">
        <f>SUM(AS23:DF23)</f>
        <v>64</v>
      </c>
      <c r="DH23" s="10">
        <v>50</v>
      </c>
      <c r="DI23" s="17">
        <f>DG23+DH23</f>
        <v>114</v>
      </c>
      <c r="DJ23" s="1">
        <v>57.14</v>
      </c>
      <c r="DK23" s="18">
        <v>100</v>
      </c>
      <c r="DL23" s="18">
        <v>100</v>
      </c>
      <c r="DM23" s="29">
        <f>AVERAGE(DK23:DL23)</f>
        <v>100</v>
      </c>
      <c r="DN23" s="1">
        <v>90</v>
      </c>
      <c r="DO23" s="29">
        <v>45</v>
      </c>
      <c r="DP23" s="1">
        <v>0</v>
      </c>
      <c r="DQ23" s="1"/>
      <c r="DR23" s="1">
        <f>IF(DQ23&gt;68, 68, DQ23)</f>
        <v>0</v>
      </c>
      <c r="DS23" s="1">
        <f>MAX(DP23,DR23)</f>
        <v>0</v>
      </c>
      <c r="DT23" s="29"/>
      <c r="DU23" s="29"/>
      <c r="DV23" s="29">
        <f>IF(DU23&gt;68,68,DU23)</f>
        <v>0</v>
      </c>
      <c r="DW23" s="29">
        <f>MAX(DT23,DV23)</f>
        <v>0</v>
      </c>
      <c r="DX23" s="18">
        <v>0</v>
      </c>
      <c r="DY23" s="18">
        <v>0</v>
      </c>
      <c r="DZ23" s="1"/>
      <c r="EA23" s="15">
        <f>AVERAGE(DJ23,DM23:DO23, DS23, DW23)</f>
        <v>48.69</v>
      </c>
      <c r="EB23" s="1">
        <v>53.33</v>
      </c>
      <c r="EC23" s="1">
        <v>66.67</v>
      </c>
      <c r="ED23" s="1">
        <v>0</v>
      </c>
      <c r="EE23" s="1">
        <f>IF(ED23&gt;68,68,ED23)</f>
        <v>0</v>
      </c>
      <c r="EF23" s="1">
        <f>MAX(EB23:EC23,EE23)</f>
        <v>66.67</v>
      </c>
      <c r="EG23" s="29">
        <v>55.56</v>
      </c>
      <c r="EH23" s="29">
        <v>40</v>
      </c>
      <c r="EI23" s="29">
        <v>46.67</v>
      </c>
      <c r="EJ23" s="29">
        <f>IF(EI23&gt;68,68,EI23)</f>
        <v>46.67</v>
      </c>
      <c r="EK23" s="29">
        <f>MAX(EG23:EH23,EJ23)</f>
        <v>55.56</v>
      </c>
      <c r="EL23" s="1">
        <v>55.56</v>
      </c>
      <c r="EM23" s="1">
        <v>73.33</v>
      </c>
      <c r="EN23" s="1">
        <v>0</v>
      </c>
      <c r="EO23" s="1">
        <f>IF(EN23&gt;68,68,EN23)</f>
        <v>0</v>
      </c>
      <c r="EP23" s="1">
        <f>MAX(EL23:EM23,EO23)</f>
        <v>73.33</v>
      </c>
      <c r="EQ23" s="29">
        <v>0</v>
      </c>
      <c r="ER23" s="29">
        <v>0</v>
      </c>
      <c r="ES23" s="29"/>
      <c r="ET23" s="15">
        <f>AVERAGE(EF23,EK23,EP23,ES23)</f>
        <v>65.186666666666667</v>
      </c>
      <c r="EU23" s="1">
        <v>13.33</v>
      </c>
      <c r="EV23" s="1">
        <v>0</v>
      </c>
      <c r="EW23" s="1">
        <f>MIN(MAX(EU23:EV23)+0.2*FC23, 100)</f>
        <v>30.53</v>
      </c>
      <c r="EX23" s="29">
        <v>58.33</v>
      </c>
      <c r="EY23" s="29">
        <v>0</v>
      </c>
      <c r="EZ23" s="29">
        <f>MIN(MAX(EX23:EY23)+0.15*FC23, 100)</f>
        <v>71.23</v>
      </c>
      <c r="FA23" s="1">
        <v>86</v>
      </c>
      <c r="FB23" s="1">
        <v>0</v>
      </c>
      <c r="FC23" s="1">
        <f>MAX(FA23:FB23)</f>
        <v>86</v>
      </c>
      <c r="FD23" s="15">
        <f>AVERAGE(EW23,EZ23,FC23)</f>
        <v>62.586666666666666</v>
      </c>
      <c r="FE23" s="3">
        <v>0.25</v>
      </c>
      <c r="FF23" s="3">
        <v>0.2</v>
      </c>
      <c r="FG23" s="3">
        <v>0.25</v>
      </c>
      <c r="FH23" s="3">
        <v>0.3</v>
      </c>
      <c r="FI23" s="25">
        <f>MIN(IF(D23="Yes",AR23+DI23,0),100)</f>
        <v>100</v>
      </c>
      <c r="FJ23" s="25">
        <f>IF(FN23&lt;0,FI23+FN23*-4,FI23)</f>
        <v>100</v>
      </c>
      <c r="FK23" s="25">
        <f>MIN(IF(D23="Yes",AR23+EA23,0), 100)</f>
        <v>52.69</v>
      </c>
      <c r="FL23" s="25">
        <f>MIN(IF(D23="Yes",AR23+ET23,0),100)</f>
        <v>69.186666666666667</v>
      </c>
      <c r="FM23" s="25">
        <f>MIN(IF(D23="Yes",AR23+FD23,0), 100)</f>
        <v>66.586666666666673</v>
      </c>
      <c r="FN23" s="26">
        <f>FE23*FI23+FF23*FK23+FG23*FL23+FH23*FM23</f>
        <v>72.810666666666663</v>
      </c>
      <c r="FO23" s="26">
        <f>FE23*FJ23+FF23*FK23+FG23*FL23+FH23*FM23</f>
        <v>72.810666666666663</v>
      </c>
    </row>
    <row r="24" spans="1:171" customFormat="1" x14ac:dyDescent="0.3">
      <c r="A24">
        <v>1402019095</v>
      </c>
      <c r="B24" t="s">
        <v>171</v>
      </c>
      <c r="C24" t="s">
        <v>112</v>
      </c>
      <c r="D24" s="2" t="s">
        <v>301</v>
      </c>
      <c r="E24" s="6"/>
      <c r="F24" s="6"/>
      <c r="G24" s="7"/>
      <c r="H24" s="7">
        <v>1</v>
      </c>
      <c r="I24" s="6"/>
      <c r="J24" s="6">
        <v>1</v>
      </c>
      <c r="K24" s="7"/>
      <c r="L24" s="7"/>
      <c r="M24" s="6"/>
      <c r="N24" s="8"/>
      <c r="O24" s="7"/>
      <c r="P24" s="7"/>
      <c r="Q24" s="6"/>
      <c r="R24" s="8"/>
      <c r="S24" s="7">
        <v>0</v>
      </c>
      <c r="T24" s="7"/>
      <c r="U24" s="6"/>
      <c r="V24" s="16"/>
      <c r="W24" s="7">
        <v>1</v>
      </c>
      <c r="X24" s="7"/>
      <c r="Y24" s="6">
        <v>1</v>
      </c>
      <c r="Z24" s="6"/>
      <c r="AA24" s="7"/>
      <c r="AB24" s="7"/>
      <c r="AC24" s="6"/>
      <c r="AD24" s="6"/>
      <c r="AE24" s="7"/>
      <c r="AF24" s="8"/>
      <c r="AG24" s="10">
        <v>14</v>
      </c>
      <c r="AH24" s="10">
        <v>10</v>
      </c>
      <c r="AI24" s="10">
        <f>COUNT(E24:AF24)</f>
        <v>5</v>
      </c>
      <c r="AJ24" s="22">
        <f>IF(D24="Yes",(AG24-AI24+(DI24-50)/AH24)/AG24,0)</f>
        <v>1.157142857142857</v>
      </c>
      <c r="AK24" s="11">
        <f>SUM(E24:AF24)</f>
        <v>4</v>
      </c>
      <c r="AL24" s="10">
        <f>MAX(AK24-AM24-AN24,0)*-1</f>
        <v>0</v>
      </c>
      <c r="AM24" s="10">
        <v>10</v>
      </c>
      <c r="AN24" s="10">
        <v>3</v>
      </c>
      <c r="AO24" s="7">
        <f>AK24+AL24+AP24</f>
        <v>4</v>
      </c>
      <c r="AP24" s="6"/>
      <c r="AQ24" s="3">
        <v>0.5</v>
      </c>
      <c r="AR24" s="15">
        <f>MIN(AO24,AM24)*AQ24</f>
        <v>2</v>
      </c>
      <c r="AS24" s="6">
        <v>0</v>
      </c>
      <c r="AT24" s="6">
        <v>0</v>
      </c>
      <c r="AU24" s="6">
        <v>3</v>
      </c>
      <c r="AV24" s="6">
        <v>0</v>
      </c>
      <c r="AW24" s="7"/>
      <c r="AX24" s="7">
        <v>0</v>
      </c>
      <c r="AY24" s="7"/>
      <c r="AZ24" s="7">
        <v>0</v>
      </c>
      <c r="BA24" s="6"/>
      <c r="BB24" s="6">
        <v>0</v>
      </c>
      <c r="BC24" s="6"/>
      <c r="BD24" s="6">
        <v>0</v>
      </c>
      <c r="BE24" s="7"/>
      <c r="BF24" s="7">
        <f>IF(EF24&gt;=70, 5, 0)</f>
        <v>0</v>
      </c>
      <c r="BG24" s="7"/>
      <c r="BH24" s="7"/>
      <c r="BI24" s="7">
        <v>0</v>
      </c>
      <c r="BJ24" s="6"/>
      <c r="BK24" s="6">
        <f>IF(EW24&gt;=70, 6, 0)</f>
        <v>0</v>
      </c>
      <c r="BL24" s="6">
        <v>0</v>
      </c>
      <c r="BM24" s="7">
        <v>0</v>
      </c>
      <c r="BN24" s="7">
        <v>0</v>
      </c>
      <c r="BO24" s="7">
        <v>0</v>
      </c>
      <c r="BP24" s="6"/>
      <c r="BQ24" s="6">
        <f>IF(EZ24&gt;=70, 6, 0)</f>
        <v>0</v>
      </c>
      <c r="BR24" s="6">
        <v>-5</v>
      </c>
      <c r="BS24" s="7"/>
      <c r="BT24" s="7">
        <v>0</v>
      </c>
      <c r="BU24" s="7">
        <v>0</v>
      </c>
      <c r="BV24" s="6">
        <v>5</v>
      </c>
      <c r="BW24" s="6">
        <v>0</v>
      </c>
      <c r="BX24" s="6">
        <f>IF(EK24&gt;=70, 5, 0)</f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7">
        <v>0</v>
      </c>
      <c r="CL24" s="7">
        <v>0</v>
      </c>
      <c r="CM24" s="7">
        <v>0</v>
      </c>
      <c r="CN24" s="6">
        <v>0</v>
      </c>
      <c r="CO24" s="6">
        <f>IF(ES24&gt;=70, 5, 0)</f>
        <v>0</v>
      </c>
      <c r="CP24" s="6">
        <v>0</v>
      </c>
      <c r="CQ24" s="6"/>
      <c r="CR24" s="6">
        <v>0</v>
      </c>
      <c r="CS24" s="7"/>
      <c r="CT24" s="7">
        <f>IF(FC24&gt;=70, 6, 0)</f>
        <v>6</v>
      </c>
      <c r="CU24" s="7">
        <v>0</v>
      </c>
      <c r="CV24" s="6">
        <v>20</v>
      </c>
      <c r="CW24" s="7">
        <v>6</v>
      </c>
      <c r="CX24" s="7">
        <v>0</v>
      </c>
      <c r="CY24" s="7">
        <v>0</v>
      </c>
      <c r="CZ24" s="7">
        <v>6</v>
      </c>
      <c r="DA24" s="7">
        <v>10</v>
      </c>
      <c r="DB24" s="7">
        <f>IF(AND(DS24&gt;0,DW24&gt;0),4,0)</f>
        <v>4</v>
      </c>
      <c r="DC24" s="7">
        <f>IF(AND(EF24&gt;0,EK24&gt;0,EP24&gt;0),4,0)</f>
        <v>4</v>
      </c>
      <c r="DD24" s="7">
        <f>IF(SUM(BW24,BY24,CB24,CC24,CE24,CH24,CK24,CL24,CN24,CP24)&gt;-1,4,0)</f>
        <v>4</v>
      </c>
      <c r="DE24" s="7">
        <f>IF(FC24&gt;0,4,0)</f>
        <v>4</v>
      </c>
      <c r="DF24" s="6">
        <v>5</v>
      </c>
      <c r="DG24" s="10">
        <f>SUM(AS24:DF24)</f>
        <v>72</v>
      </c>
      <c r="DH24" s="10">
        <v>50</v>
      </c>
      <c r="DI24" s="17">
        <f>DG24+DH24</f>
        <v>122</v>
      </c>
      <c r="DJ24" s="1">
        <v>77.14</v>
      </c>
      <c r="DK24" s="18">
        <v>100</v>
      </c>
      <c r="DL24" s="18">
        <v>50</v>
      </c>
      <c r="DM24" s="29">
        <f>AVERAGE(DK24:DL24)</f>
        <v>75</v>
      </c>
      <c r="DN24" s="1">
        <v>0</v>
      </c>
      <c r="DO24" s="29">
        <v>75</v>
      </c>
      <c r="DP24" s="1">
        <v>40</v>
      </c>
      <c r="DQ24" s="1"/>
      <c r="DR24" s="1">
        <f>IF(DQ24&gt;68, 68, DQ24)</f>
        <v>0</v>
      </c>
      <c r="DS24" s="1">
        <f>MAX(DP24,DR24)</f>
        <v>40</v>
      </c>
      <c r="DT24" s="29">
        <v>40</v>
      </c>
      <c r="DU24" s="29"/>
      <c r="DV24" s="29">
        <f>IF(DU24&gt;68,68,DU24)</f>
        <v>0</v>
      </c>
      <c r="DW24" s="29">
        <f>MAX(DT24,DV24)</f>
        <v>40</v>
      </c>
      <c r="DX24" s="18">
        <v>0</v>
      </c>
      <c r="DY24" s="18">
        <v>0</v>
      </c>
      <c r="DZ24" s="1"/>
      <c r="EA24" s="15">
        <f>AVERAGE(DJ24,DM24:DO24, DS24, DW24)</f>
        <v>51.19</v>
      </c>
      <c r="EB24" s="1">
        <v>46.67</v>
      </c>
      <c r="EC24" s="1">
        <v>60</v>
      </c>
      <c r="ED24" s="1">
        <v>0</v>
      </c>
      <c r="EE24" s="1">
        <f>IF(ED24&gt;68,68,ED24)</f>
        <v>0</v>
      </c>
      <c r="EF24" s="1">
        <f>MAX(EB24:EC24,EE24)</f>
        <v>60</v>
      </c>
      <c r="EG24" s="29">
        <v>16.670000000000002</v>
      </c>
      <c r="EH24" s="29">
        <v>60</v>
      </c>
      <c r="EI24" s="29">
        <v>0</v>
      </c>
      <c r="EJ24" s="29">
        <f>IF(EI24&gt;68,68,EI24)</f>
        <v>0</v>
      </c>
      <c r="EK24" s="29">
        <f>MAX(EG24:EH24,EJ24)</f>
        <v>60</v>
      </c>
      <c r="EL24" s="1">
        <v>16.670000000000002</v>
      </c>
      <c r="EM24" s="1">
        <v>80</v>
      </c>
      <c r="EN24" s="1">
        <v>0</v>
      </c>
      <c r="EO24" s="1">
        <f>IF(EN24&gt;68,68,EN24)</f>
        <v>0</v>
      </c>
      <c r="EP24" s="1">
        <f>MAX(EL24:EM24,EO24)</f>
        <v>80</v>
      </c>
      <c r="EQ24" s="29">
        <v>0</v>
      </c>
      <c r="ER24" s="29">
        <v>0</v>
      </c>
      <c r="ES24" s="29"/>
      <c r="ET24" s="15">
        <f>AVERAGE(EF24,EK24,EP24,ES24)</f>
        <v>66.666666666666671</v>
      </c>
      <c r="EU24" s="1">
        <v>0</v>
      </c>
      <c r="EV24" s="1">
        <v>12</v>
      </c>
      <c r="EW24" s="1">
        <f>MIN(MAX(EU24:EV24)+0.2*FC24, 100)</f>
        <v>30</v>
      </c>
      <c r="EX24" s="29">
        <v>50</v>
      </c>
      <c r="EY24" s="29">
        <v>0</v>
      </c>
      <c r="EZ24" s="29">
        <f>MIN(MAX(EX24:EY24)+0.15*FC24, 100)</f>
        <v>63.5</v>
      </c>
      <c r="FA24" s="1">
        <v>90</v>
      </c>
      <c r="FB24" s="1">
        <v>0</v>
      </c>
      <c r="FC24" s="1">
        <f>MAX(FA24:FB24)</f>
        <v>90</v>
      </c>
      <c r="FD24" s="15">
        <f>AVERAGE(EW24,EZ24,FC24)</f>
        <v>61.166666666666664</v>
      </c>
      <c r="FE24" s="3">
        <v>0.25</v>
      </c>
      <c r="FF24" s="3">
        <v>0.2</v>
      </c>
      <c r="FG24" s="3">
        <v>0.25</v>
      </c>
      <c r="FH24" s="3">
        <v>0.3</v>
      </c>
      <c r="FI24" s="25">
        <f>MIN(IF(D24="Yes",AR24+DI24,0),100)</f>
        <v>100</v>
      </c>
      <c r="FJ24" s="25">
        <f>IF(FN24&lt;0,FI24+FN24*-4,FI24)</f>
        <v>100</v>
      </c>
      <c r="FK24" s="25">
        <f>MIN(IF(D24="Yes",AR24+EA24,0), 100)</f>
        <v>53.19</v>
      </c>
      <c r="FL24" s="25">
        <f>MIN(IF(D24="Yes",AR24+ET24,0),100)</f>
        <v>68.666666666666671</v>
      </c>
      <c r="FM24" s="25">
        <f>MIN(IF(D24="Yes",AR24+FD24,0), 100)</f>
        <v>63.166666666666664</v>
      </c>
      <c r="FN24" s="26">
        <f>FE24*FI24+FF24*FK24+FG24*FL24+FH24*FM24</f>
        <v>71.754666666666665</v>
      </c>
      <c r="FO24" s="26">
        <f>FE24*FJ24+FF24*FK24+FG24*FL24+FH24*FM24</f>
        <v>71.754666666666665</v>
      </c>
    </row>
    <row r="25" spans="1:171" customFormat="1" x14ac:dyDescent="0.3">
      <c r="A25">
        <v>1402019090</v>
      </c>
      <c r="B25" t="s">
        <v>169</v>
      </c>
      <c r="C25" t="s">
        <v>112</v>
      </c>
      <c r="D25" s="2" t="s">
        <v>301</v>
      </c>
      <c r="E25" s="6">
        <v>1</v>
      </c>
      <c r="F25" s="6">
        <v>1</v>
      </c>
      <c r="G25" s="7">
        <v>1</v>
      </c>
      <c r="H25" s="7">
        <v>1</v>
      </c>
      <c r="I25" s="6"/>
      <c r="J25" s="6"/>
      <c r="K25" s="7"/>
      <c r="L25" s="7"/>
      <c r="M25" s="6"/>
      <c r="N25" s="8"/>
      <c r="O25" s="7"/>
      <c r="P25" s="7"/>
      <c r="Q25" s="6"/>
      <c r="R25" s="8"/>
      <c r="S25" s="7">
        <v>1</v>
      </c>
      <c r="T25" s="7"/>
      <c r="U25" s="6"/>
      <c r="V25" s="16"/>
      <c r="W25" s="7"/>
      <c r="X25" s="7"/>
      <c r="Y25" s="6"/>
      <c r="Z25" s="6"/>
      <c r="AA25" s="7"/>
      <c r="AB25" s="7"/>
      <c r="AC25" s="6"/>
      <c r="AD25" s="6"/>
      <c r="AE25" s="7"/>
      <c r="AF25" s="8"/>
      <c r="AG25" s="10">
        <v>14</v>
      </c>
      <c r="AH25" s="10">
        <v>10</v>
      </c>
      <c r="AI25" s="10">
        <f>COUNT(E25:AF25)</f>
        <v>5</v>
      </c>
      <c r="AJ25" s="22">
        <f>IF(D25="Yes",(AG25-AI25+(DI25-50)/AH25)/AG25,0)</f>
        <v>1.2285714285714284</v>
      </c>
      <c r="AK25" s="11">
        <f>SUM(E25:AF25)</f>
        <v>5</v>
      </c>
      <c r="AL25" s="10">
        <f>MAX(AK25-AM25-AN25,0)*-1</f>
        <v>0</v>
      </c>
      <c r="AM25" s="10">
        <v>10</v>
      </c>
      <c r="AN25" s="10">
        <v>3</v>
      </c>
      <c r="AO25" s="7">
        <f>AK25+AL25+AP25</f>
        <v>5</v>
      </c>
      <c r="AP25" s="6"/>
      <c r="AQ25" s="3">
        <v>0.5</v>
      </c>
      <c r="AR25" s="15">
        <f>MIN(AO25,AM25)*AQ25</f>
        <v>2.5</v>
      </c>
      <c r="AS25" s="6">
        <v>0</v>
      </c>
      <c r="AT25" s="6">
        <v>0</v>
      </c>
      <c r="AU25" s="6">
        <v>1</v>
      </c>
      <c r="AV25" s="6">
        <v>0</v>
      </c>
      <c r="AW25" s="7"/>
      <c r="AX25" s="7">
        <v>0</v>
      </c>
      <c r="AY25" s="7"/>
      <c r="AZ25" s="7">
        <v>0</v>
      </c>
      <c r="BA25" s="6"/>
      <c r="BB25" s="6">
        <v>0</v>
      </c>
      <c r="BC25" s="6"/>
      <c r="BD25" s="6">
        <v>0</v>
      </c>
      <c r="BE25" s="7"/>
      <c r="BF25" s="7">
        <f>IF(EF25&gt;=70, 5, 0)</f>
        <v>5</v>
      </c>
      <c r="BG25" s="7"/>
      <c r="BH25" s="7"/>
      <c r="BI25" s="7">
        <v>0</v>
      </c>
      <c r="BJ25" s="6"/>
      <c r="BK25" s="6">
        <f>IF(EW25&gt;=70, 6, 0)</f>
        <v>0</v>
      </c>
      <c r="BL25" s="6">
        <v>0</v>
      </c>
      <c r="BM25" s="7">
        <v>0</v>
      </c>
      <c r="BN25" s="7">
        <v>0</v>
      </c>
      <c r="BO25" s="7">
        <v>-5</v>
      </c>
      <c r="BP25" s="6"/>
      <c r="BQ25" s="6">
        <f>IF(EZ25&gt;=70, 6, 0)</f>
        <v>0</v>
      </c>
      <c r="BR25" s="6">
        <v>0</v>
      </c>
      <c r="BS25" s="7"/>
      <c r="BT25" s="7">
        <v>0</v>
      </c>
      <c r="BU25" s="7">
        <v>-5</v>
      </c>
      <c r="BV25" s="6">
        <v>5</v>
      </c>
      <c r="BW25" s="6">
        <v>0</v>
      </c>
      <c r="BX25" s="6">
        <f>IF(EK25&gt;=70, 5, 0)</f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7">
        <v>0</v>
      </c>
      <c r="CL25" s="7">
        <v>0</v>
      </c>
      <c r="CM25" s="7">
        <v>0</v>
      </c>
      <c r="CN25" s="6">
        <v>0</v>
      </c>
      <c r="CO25" s="6">
        <f>IF(ES25&gt;=70, 5, 0)</f>
        <v>0</v>
      </c>
      <c r="CP25" s="6">
        <v>0</v>
      </c>
      <c r="CQ25" s="6"/>
      <c r="CR25" s="6">
        <v>0</v>
      </c>
      <c r="CS25" s="7"/>
      <c r="CT25" s="7">
        <f>IF(FC25&gt;=70, 6, 0)</f>
        <v>6</v>
      </c>
      <c r="CU25" s="7">
        <v>-5</v>
      </c>
      <c r="CV25" s="6">
        <v>20</v>
      </c>
      <c r="CW25" s="7">
        <v>6</v>
      </c>
      <c r="CX25" s="7">
        <v>6</v>
      </c>
      <c r="CY25" s="7">
        <v>10</v>
      </c>
      <c r="CZ25" s="7">
        <v>6</v>
      </c>
      <c r="DA25" s="7">
        <v>10</v>
      </c>
      <c r="DB25" s="7">
        <f>IF(AND(DS25&gt;0,DW25&gt;0),4,0)</f>
        <v>0</v>
      </c>
      <c r="DC25" s="7">
        <f>IF(AND(EF25&gt;0,EK25&gt;0,EP25&gt;0),4,0)</f>
        <v>4</v>
      </c>
      <c r="DD25" s="7">
        <f>IF(SUM(BW25,BY25,CB25,CC25,CE25,CH25,CK25,CL25,CN25,CP25)&gt;-1,4,0)</f>
        <v>4</v>
      </c>
      <c r="DE25" s="7">
        <f>IF(FC25&gt;0,4,0)</f>
        <v>4</v>
      </c>
      <c r="DF25" s="6">
        <f>5+5</f>
        <v>10</v>
      </c>
      <c r="DG25" s="10">
        <f>SUM(AS25:DF25)</f>
        <v>82</v>
      </c>
      <c r="DH25" s="10">
        <v>50</v>
      </c>
      <c r="DI25" s="17">
        <f>DG25+DH25</f>
        <v>132</v>
      </c>
      <c r="DJ25" s="1">
        <v>88.57</v>
      </c>
      <c r="DK25" s="18">
        <v>100</v>
      </c>
      <c r="DL25" s="18">
        <v>100</v>
      </c>
      <c r="DM25" s="29">
        <f>AVERAGE(DK25:DL25)</f>
        <v>100</v>
      </c>
      <c r="DN25" s="1">
        <v>0</v>
      </c>
      <c r="DO25" s="29">
        <v>75</v>
      </c>
      <c r="DP25" s="1">
        <v>90</v>
      </c>
      <c r="DQ25" s="1"/>
      <c r="DR25" s="1">
        <f>IF(DQ25&gt;68, 68, DQ25)</f>
        <v>0</v>
      </c>
      <c r="DS25" s="1">
        <f>MAX(DP25,DR25)</f>
        <v>90</v>
      </c>
      <c r="DT25" s="29"/>
      <c r="DU25" s="29"/>
      <c r="DV25" s="29">
        <f>IF(DU25&gt;68,68,DU25)</f>
        <v>0</v>
      </c>
      <c r="DW25" s="29">
        <f>MAX(DT25,DV25)</f>
        <v>0</v>
      </c>
      <c r="DX25" s="18">
        <v>0</v>
      </c>
      <c r="DY25" s="18">
        <v>0</v>
      </c>
      <c r="DZ25" s="1"/>
      <c r="EA25" s="15">
        <f>AVERAGE(DJ25,DM25:DO25, DS25, DW25)</f>
        <v>58.928333333333335</v>
      </c>
      <c r="EB25" s="1">
        <v>66.67</v>
      </c>
      <c r="EC25" s="1">
        <v>73.33</v>
      </c>
      <c r="ED25" s="1">
        <v>0</v>
      </c>
      <c r="EE25" s="1">
        <f>IF(ED25&gt;68,68,ED25)</f>
        <v>0</v>
      </c>
      <c r="EF25" s="1">
        <f>MAX(EB25:EC25,EE25)</f>
        <v>73.33</v>
      </c>
      <c r="EG25" s="29">
        <v>27.78</v>
      </c>
      <c r="EH25" s="29">
        <v>60</v>
      </c>
      <c r="EI25" s="29">
        <v>0</v>
      </c>
      <c r="EJ25" s="29">
        <f>IF(EI25&gt;68,68,EI25)</f>
        <v>0</v>
      </c>
      <c r="EK25" s="29">
        <f>MAX(EG25:EH25,EJ25)</f>
        <v>60</v>
      </c>
      <c r="EL25" s="1">
        <v>27.78</v>
      </c>
      <c r="EM25" s="1">
        <v>40</v>
      </c>
      <c r="EN25" s="1">
        <v>0</v>
      </c>
      <c r="EO25" s="1">
        <f>IF(EN25&gt;68,68,EN25)</f>
        <v>0</v>
      </c>
      <c r="EP25" s="1">
        <f>MAX(EL25:EM25,EO25)</f>
        <v>40</v>
      </c>
      <c r="EQ25" s="29">
        <v>0</v>
      </c>
      <c r="ER25" s="29">
        <v>0</v>
      </c>
      <c r="ES25" s="29"/>
      <c r="ET25" s="15">
        <f>AVERAGE(EF25,EK25,EP25,ES25)</f>
        <v>57.776666666666664</v>
      </c>
      <c r="EU25" s="1">
        <v>13.33</v>
      </c>
      <c r="EV25" s="1">
        <v>20</v>
      </c>
      <c r="EW25" s="1">
        <f>MIN(MAX(EU25:EV25)+0.2*FC25, 100)</f>
        <v>37</v>
      </c>
      <c r="EX25" s="29">
        <v>50</v>
      </c>
      <c r="EY25" s="29">
        <v>0</v>
      </c>
      <c r="EZ25" s="29">
        <f>MIN(MAX(EX25:EY25)+0.15*FC25, 100)</f>
        <v>62.75</v>
      </c>
      <c r="FA25" s="1">
        <v>85</v>
      </c>
      <c r="FB25" s="1">
        <v>0</v>
      </c>
      <c r="FC25" s="1">
        <f>MAX(FA25:FB25)</f>
        <v>85</v>
      </c>
      <c r="FD25" s="15">
        <f>AVERAGE(EW25,EZ25,FC25)</f>
        <v>61.583333333333336</v>
      </c>
      <c r="FE25" s="3">
        <v>0.25</v>
      </c>
      <c r="FF25" s="3">
        <v>0.2</v>
      </c>
      <c r="FG25" s="3">
        <v>0.25</v>
      </c>
      <c r="FH25" s="3">
        <v>0.3</v>
      </c>
      <c r="FI25" s="25">
        <f>MIN(IF(D25="Yes",AR25+DI25,0),100)</f>
        <v>100</v>
      </c>
      <c r="FJ25" s="25">
        <f>IF(FN25&lt;0,FI25+FN25*-4,FI25)</f>
        <v>100</v>
      </c>
      <c r="FK25" s="25">
        <f>MIN(IF(D25="Yes",AR25+EA25,0), 100)</f>
        <v>61.428333333333335</v>
      </c>
      <c r="FL25" s="25">
        <f>MIN(IF(D25="Yes",AR25+ET25,0),100)</f>
        <v>60.276666666666664</v>
      </c>
      <c r="FM25" s="25">
        <f>MIN(IF(D25="Yes",AR25+FD25,0), 100)</f>
        <v>64.083333333333343</v>
      </c>
      <c r="FN25" s="26">
        <f>FE25*FI25+FF25*FK25+FG25*FL25+FH25*FM25</f>
        <v>71.57983333333334</v>
      </c>
      <c r="FO25" s="26">
        <f>FE25*FJ25+FF25*FK25+FG25*FL25+FH25*FM25</f>
        <v>71.57983333333334</v>
      </c>
    </row>
    <row r="26" spans="1:171" customFormat="1" x14ac:dyDescent="0.3">
      <c r="A26" s="30">
        <v>1402017029</v>
      </c>
      <c r="B26" s="30" t="s">
        <v>134</v>
      </c>
      <c r="C26" t="s">
        <v>140</v>
      </c>
      <c r="D26" s="2" t="s">
        <v>301</v>
      </c>
      <c r="E26" s="6"/>
      <c r="F26" s="6"/>
      <c r="G26" s="7">
        <v>1</v>
      </c>
      <c r="H26" s="7"/>
      <c r="I26" s="6"/>
      <c r="J26" s="6">
        <v>1</v>
      </c>
      <c r="K26" s="7"/>
      <c r="L26" s="7"/>
      <c r="M26" s="6">
        <v>1</v>
      </c>
      <c r="N26" s="8"/>
      <c r="O26" s="7"/>
      <c r="P26" s="7"/>
      <c r="Q26" s="6"/>
      <c r="R26" s="8"/>
      <c r="S26" s="7">
        <v>1</v>
      </c>
      <c r="T26" s="7"/>
      <c r="U26" s="6">
        <v>1</v>
      </c>
      <c r="V26" s="16"/>
      <c r="W26" s="7"/>
      <c r="X26" s="7"/>
      <c r="Y26" s="6"/>
      <c r="Z26" s="6"/>
      <c r="AA26" s="7"/>
      <c r="AB26" s="7"/>
      <c r="AC26" s="6"/>
      <c r="AD26" s="6"/>
      <c r="AE26" s="7"/>
      <c r="AF26" s="8"/>
      <c r="AG26" s="10">
        <v>14</v>
      </c>
      <c r="AH26" s="10">
        <v>10</v>
      </c>
      <c r="AI26" s="10">
        <f>COUNT(E26:AF26)</f>
        <v>5</v>
      </c>
      <c r="AJ26" s="22">
        <f>IF(D26="Yes",(AG26-AI26+(DI26-50)/AH26)/AG26,0)</f>
        <v>1.1357142857142857</v>
      </c>
      <c r="AK26" s="11">
        <f>SUM(E26:AF26)</f>
        <v>5</v>
      </c>
      <c r="AL26" s="10">
        <f>MAX(AK26-AM26-AN26,0)*-1</f>
        <v>0</v>
      </c>
      <c r="AM26" s="10">
        <v>10</v>
      </c>
      <c r="AN26" s="10">
        <v>3</v>
      </c>
      <c r="AO26" s="7">
        <f>AK26+AL26+AP26</f>
        <v>5</v>
      </c>
      <c r="AP26" s="6"/>
      <c r="AQ26" s="3">
        <v>0.5</v>
      </c>
      <c r="AR26" s="15">
        <f>MIN(AO26,AM26)*AQ26</f>
        <v>2.5</v>
      </c>
      <c r="AS26" s="6">
        <v>0</v>
      </c>
      <c r="AT26" s="6">
        <v>0</v>
      </c>
      <c r="AU26" s="6">
        <v>3</v>
      </c>
      <c r="AV26" s="6">
        <v>0</v>
      </c>
      <c r="AW26" s="7"/>
      <c r="AX26" s="7">
        <v>0</v>
      </c>
      <c r="AY26" s="7"/>
      <c r="AZ26" s="7">
        <v>0</v>
      </c>
      <c r="BA26" s="6"/>
      <c r="BB26" s="6">
        <v>3</v>
      </c>
      <c r="BC26" s="6"/>
      <c r="BD26" s="6">
        <v>0</v>
      </c>
      <c r="BE26" s="7"/>
      <c r="BF26" s="7">
        <f>IF(EF26&gt;=70, 5, 0)</f>
        <v>0</v>
      </c>
      <c r="BG26" s="7"/>
      <c r="BH26" s="7"/>
      <c r="BI26" s="7">
        <v>0</v>
      </c>
      <c r="BJ26" s="6"/>
      <c r="BK26" s="6">
        <f>IF(EW26&gt;=70, 6, 0)</f>
        <v>0</v>
      </c>
      <c r="BL26" s="6">
        <v>0</v>
      </c>
      <c r="BM26" s="7">
        <v>0</v>
      </c>
      <c r="BN26" s="7">
        <v>0</v>
      </c>
      <c r="BO26" s="7">
        <v>0</v>
      </c>
      <c r="BP26" s="6"/>
      <c r="BQ26" s="6">
        <f>IF(EZ26&gt;=70, 6, 0)</f>
        <v>6</v>
      </c>
      <c r="BR26" s="6">
        <v>0</v>
      </c>
      <c r="BS26" s="7"/>
      <c r="BT26" s="7">
        <v>0</v>
      </c>
      <c r="BU26" s="7">
        <v>0</v>
      </c>
      <c r="BV26" s="6">
        <v>5</v>
      </c>
      <c r="BW26" s="6">
        <v>0</v>
      </c>
      <c r="BX26" s="6">
        <f>IF(EK26&gt;=70, 5, 0)</f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7">
        <v>0</v>
      </c>
      <c r="CL26" s="7">
        <v>0</v>
      </c>
      <c r="CM26" s="7">
        <v>0</v>
      </c>
      <c r="CN26" s="6">
        <v>0</v>
      </c>
      <c r="CO26" s="6">
        <f>IF(ES26&gt;=70, 5, 0)</f>
        <v>0</v>
      </c>
      <c r="CP26" s="6">
        <v>-5</v>
      </c>
      <c r="CQ26" s="6"/>
      <c r="CR26" s="6">
        <v>0</v>
      </c>
      <c r="CS26" s="7"/>
      <c r="CT26" s="7">
        <f>IF(FC26&gt;=70, 6, 0)</f>
        <v>6</v>
      </c>
      <c r="CU26" s="7">
        <v>0</v>
      </c>
      <c r="CV26" s="6">
        <v>20</v>
      </c>
      <c r="CW26" s="7">
        <v>6</v>
      </c>
      <c r="CX26" s="7">
        <v>6</v>
      </c>
      <c r="CY26" s="7">
        <v>0</v>
      </c>
      <c r="CZ26" s="7">
        <v>6</v>
      </c>
      <c r="DA26" s="7">
        <v>0</v>
      </c>
      <c r="DB26" s="7">
        <f>IF(AND(DS26&gt;0,DW26&gt;0),4,0)</f>
        <v>0</v>
      </c>
      <c r="DC26" s="7">
        <f>IF(AND(EF26&gt;0,EK26&gt;0,EP26&gt;0),4,0)</f>
        <v>4</v>
      </c>
      <c r="DD26" s="7">
        <f>IF(SUM(BW26,BY26,CB26,CC26,CE26,CH26,CK26,CL26,CN26,CP26)&gt;-1,4,0)</f>
        <v>0</v>
      </c>
      <c r="DE26" s="7">
        <f>IF(FC26&gt;0,4,0)</f>
        <v>4</v>
      </c>
      <c r="DF26" s="6">
        <v>5</v>
      </c>
      <c r="DG26" s="10">
        <f>SUM(AS26:DF26)</f>
        <v>69</v>
      </c>
      <c r="DH26" s="10">
        <v>50</v>
      </c>
      <c r="DI26" s="17">
        <f>DG26+DH26</f>
        <v>119</v>
      </c>
      <c r="DJ26" s="1">
        <v>77.14</v>
      </c>
      <c r="DK26" s="18">
        <v>100</v>
      </c>
      <c r="DL26" s="18">
        <v>100</v>
      </c>
      <c r="DM26" s="29">
        <f>AVERAGE(DK26:DL26)</f>
        <v>100</v>
      </c>
      <c r="DN26" s="1">
        <v>100</v>
      </c>
      <c r="DO26" s="29">
        <v>60</v>
      </c>
      <c r="DP26" s="1">
        <v>0</v>
      </c>
      <c r="DQ26" s="1"/>
      <c r="DR26" s="1">
        <f>IF(DQ26&gt;68, 68, DQ26)</f>
        <v>0</v>
      </c>
      <c r="DS26" s="1">
        <f>MAX(DP26,DR26)</f>
        <v>0</v>
      </c>
      <c r="DT26" s="29"/>
      <c r="DU26" s="29"/>
      <c r="DV26" s="29">
        <f>IF(DU26&gt;68,68,DU26)</f>
        <v>0</v>
      </c>
      <c r="DW26" s="29">
        <f>MAX(DT26,DV26)</f>
        <v>0</v>
      </c>
      <c r="DX26" s="18">
        <v>0</v>
      </c>
      <c r="DY26" s="18">
        <v>0</v>
      </c>
      <c r="DZ26" s="1"/>
      <c r="EA26" s="15">
        <f>AVERAGE(DJ26,DM26:DO26, DS26, DW26)</f>
        <v>56.19</v>
      </c>
      <c r="EB26" s="1">
        <v>53.33</v>
      </c>
      <c r="EC26" s="1">
        <v>53.33</v>
      </c>
      <c r="ED26" s="1">
        <v>0</v>
      </c>
      <c r="EE26" s="1">
        <f>IF(ED26&gt;68,68,ED26)</f>
        <v>0</v>
      </c>
      <c r="EF26" s="1">
        <f>MAX(EB26:EC26,EE26)</f>
        <v>53.33</v>
      </c>
      <c r="EG26" s="29">
        <v>16.670000000000002</v>
      </c>
      <c r="EH26" s="29">
        <v>53.33</v>
      </c>
      <c r="EI26" s="29">
        <v>37.33</v>
      </c>
      <c r="EJ26" s="29">
        <f>IF(EI26&gt;68,68,EI26)</f>
        <v>37.33</v>
      </c>
      <c r="EK26" s="29">
        <f>MAX(EG26:EH26,EJ26)</f>
        <v>53.33</v>
      </c>
      <c r="EL26" s="1">
        <v>16.670000000000002</v>
      </c>
      <c r="EM26" s="1">
        <v>60</v>
      </c>
      <c r="EN26" s="1">
        <v>60</v>
      </c>
      <c r="EO26" s="1">
        <f>IF(EN26&gt;68,68,EN26)</f>
        <v>60</v>
      </c>
      <c r="EP26" s="1">
        <f>MAX(EL26:EM26,EO26)</f>
        <v>60</v>
      </c>
      <c r="EQ26" s="29">
        <v>0</v>
      </c>
      <c r="ER26" s="29">
        <v>0</v>
      </c>
      <c r="ES26" s="29"/>
      <c r="ET26" s="15">
        <f>AVERAGE(EF26,EK26,EP26,ES26)</f>
        <v>55.553333333333335</v>
      </c>
      <c r="EU26" s="1">
        <v>13.33</v>
      </c>
      <c r="EV26" s="1">
        <v>0</v>
      </c>
      <c r="EW26" s="1">
        <f>MIN(MAX(EU26:EV26)+0.2*FC26, 100)</f>
        <v>30.93</v>
      </c>
      <c r="EX26" s="29">
        <v>58.33</v>
      </c>
      <c r="EY26" s="29">
        <v>0</v>
      </c>
      <c r="EZ26" s="29">
        <f>MIN(MAX(EX26:EY26)+0.15*FC26, 100)</f>
        <v>71.53</v>
      </c>
      <c r="FA26" s="1">
        <v>88</v>
      </c>
      <c r="FB26" s="1">
        <v>0</v>
      </c>
      <c r="FC26" s="1">
        <f>MAX(FA26:FB26)</f>
        <v>88</v>
      </c>
      <c r="FD26" s="15">
        <f>AVERAGE(EW26,EZ26,FC26)</f>
        <v>63.486666666666672</v>
      </c>
      <c r="FE26" s="3">
        <v>0.25</v>
      </c>
      <c r="FF26" s="3">
        <v>0.2</v>
      </c>
      <c r="FG26" s="3">
        <v>0.25</v>
      </c>
      <c r="FH26" s="3">
        <v>0.3</v>
      </c>
      <c r="FI26" s="25">
        <f>MIN(IF(D26="Yes",AR26+DI26,0),100)</f>
        <v>100</v>
      </c>
      <c r="FJ26" s="25">
        <f>IF(FN26&lt;0,FI26+FN26*-4,FI26)</f>
        <v>100</v>
      </c>
      <c r="FK26" s="25">
        <f>MIN(IF(D26="Yes",AR26+EA26,0), 100)</f>
        <v>58.69</v>
      </c>
      <c r="FL26" s="25">
        <f>MIN(IF(D26="Yes",AR26+ET26,0),100)</f>
        <v>58.053333333333335</v>
      </c>
      <c r="FM26" s="25">
        <f>MIN(IF(D26="Yes",AR26+FD26,0), 100)</f>
        <v>65.986666666666679</v>
      </c>
      <c r="FN26" s="26">
        <f>FE26*FI26+FF26*FK26+FG26*FL26+FH26*FM26</f>
        <v>71.047333333333341</v>
      </c>
      <c r="FO26" s="26">
        <f>FE26*FJ26+FF26*FK26+FG26*FL26+FH26*FM26</f>
        <v>71.047333333333341</v>
      </c>
    </row>
    <row r="27" spans="1:171" customFormat="1" x14ac:dyDescent="0.3">
      <c r="A27">
        <v>1402019052</v>
      </c>
      <c r="B27" t="s">
        <v>151</v>
      </c>
      <c r="C27" t="s">
        <v>112</v>
      </c>
      <c r="D27" s="2" t="s">
        <v>301</v>
      </c>
      <c r="E27" s="6"/>
      <c r="F27" s="6"/>
      <c r="G27" s="7"/>
      <c r="H27" s="7">
        <v>1</v>
      </c>
      <c r="I27" s="6"/>
      <c r="J27" s="6"/>
      <c r="K27" s="7">
        <v>0</v>
      </c>
      <c r="L27" s="7"/>
      <c r="M27" s="6">
        <v>1</v>
      </c>
      <c r="N27" s="8"/>
      <c r="O27" s="7"/>
      <c r="P27" s="7"/>
      <c r="Q27" s="6"/>
      <c r="R27" s="8"/>
      <c r="S27" s="7"/>
      <c r="T27" s="7"/>
      <c r="U27" s="6"/>
      <c r="V27" s="16"/>
      <c r="W27" s="7"/>
      <c r="X27" s="7"/>
      <c r="Y27" s="6">
        <v>1</v>
      </c>
      <c r="Z27" s="6"/>
      <c r="AA27" s="7"/>
      <c r="AB27" s="7"/>
      <c r="AC27" s="6"/>
      <c r="AD27" s="6"/>
      <c r="AE27" s="7"/>
      <c r="AF27" s="8"/>
      <c r="AG27" s="10">
        <v>14</v>
      </c>
      <c r="AH27" s="10">
        <v>10</v>
      </c>
      <c r="AI27" s="10">
        <f>COUNT(E27:AF27)</f>
        <v>4</v>
      </c>
      <c r="AJ27" s="22">
        <f>IF(D27="Yes",(AG27-AI27+(DI27-50)/AH27)/AG27,0)</f>
        <v>1.1000000000000001</v>
      </c>
      <c r="AK27" s="11">
        <f>SUM(E27:AF27)</f>
        <v>3</v>
      </c>
      <c r="AL27" s="10">
        <f>MAX(AK27-AM27-AN27,0)*-1</f>
        <v>0</v>
      </c>
      <c r="AM27" s="10">
        <v>10</v>
      </c>
      <c r="AN27" s="10">
        <v>3</v>
      </c>
      <c r="AO27" s="7">
        <f>AK27+AL27+AP27</f>
        <v>4</v>
      </c>
      <c r="AP27" s="6">
        <v>1</v>
      </c>
      <c r="AQ27" s="3">
        <v>0.5</v>
      </c>
      <c r="AR27" s="15">
        <f>MIN(AO27,AM27)*AQ27</f>
        <v>2</v>
      </c>
      <c r="AS27" s="6">
        <v>0</v>
      </c>
      <c r="AT27" s="6">
        <v>0</v>
      </c>
      <c r="AU27" s="6">
        <v>3</v>
      </c>
      <c r="AV27" s="6">
        <v>0</v>
      </c>
      <c r="AW27" s="7"/>
      <c r="AX27" s="7">
        <v>0</v>
      </c>
      <c r="AY27" s="7"/>
      <c r="AZ27" s="7">
        <v>0</v>
      </c>
      <c r="BA27" s="6"/>
      <c r="BB27" s="6">
        <v>3</v>
      </c>
      <c r="BC27" s="6"/>
      <c r="BD27" s="6">
        <v>-5</v>
      </c>
      <c r="BE27" s="7"/>
      <c r="BF27" s="7">
        <f>IF(EF27&gt;=70, 5, 0)</f>
        <v>0</v>
      </c>
      <c r="BG27" s="7"/>
      <c r="BH27" s="7"/>
      <c r="BI27" s="7">
        <v>-5</v>
      </c>
      <c r="BJ27" s="6"/>
      <c r="BK27" s="6">
        <f>IF(EW27&gt;=70, 6, 0)</f>
        <v>0</v>
      </c>
      <c r="BL27" s="6">
        <v>0</v>
      </c>
      <c r="BM27" s="7">
        <v>0</v>
      </c>
      <c r="BN27" s="7">
        <v>0</v>
      </c>
      <c r="BO27" s="7">
        <v>0</v>
      </c>
      <c r="BP27" s="6"/>
      <c r="BQ27" s="6">
        <f>IF(EZ27&gt;=70, 6, 0)</f>
        <v>0</v>
      </c>
      <c r="BR27" s="6">
        <v>0</v>
      </c>
      <c r="BS27" s="7"/>
      <c r="BT27" s="7">
        <v>0</v>
      </c>
      <c r="BU27" s="7">
        <v>-5</v>
      </c>
      <c r="BV27" s="6">
        <v>5</v>
      </c>
      <c r="BW27" s="6">
        <v>0</v>
      </c>
      <c r="BX27" s="6">
        <f>IF(EK27&gt;=70, 5, 0)</f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7">
        <v>0</v>
      </c>
      <c r="CL27" s="7">
        <v>0</v>
      </c>
      <c r="CM27" s="7">
        <v>0</v>
      </c>
      <c r="CN27" s="6">
        <v>0</v>
      </c>
      <c r="CO27" s="6">
        <f>IF(ES27&gt;=70, 5, 0)</f>
        <v>0</v>
      </c>
      <c r="CP27" s="6">
        <v>0</v>
      </c>
      <c r="CQ27" s="6"/>
      <c r="CR27" s="6">
        <v>0</v>
      </c>
      <c r="CS27" s="7"/>
      <c r="CT27" s="7">
        <f>IF(FC27&gt;=70, 6, 0)</f>
        <v>6</v>
      </c>
      <c r="CU27" s="7">
        <v>0</v>
      </c>
      <c r="CV27" s="6">
        <v>20</v>
      </c>
      <c r="CW27" s="7">
        <v>0</v>
      </c>
      <c r="CX27" s="7">
        <v>6</v>
      </c>
      <c r="CY27" s="7">
        <v>0</v>
      </c>
      <c r="CZ27" s="7">
        <v>0</v>
      </c>
      <c r="DA27" s="7">
        <v>10</v>
      </c>
      <c r="DB27" s="7">
        <f>IF(AND(DS27&gt;0,DW27&gt;0),4,0)</f>
        <v>4</v>
      </c>
      <c r="DC27" s="7">
        <f>IF(AND(EF27&gt;0,EK27&gt;0,EP27&gt;0),4,0)</f>
        <v>4</v>
      </c>
      <c r="DD27" s="7">
        <f>IF(SUM(BW27,BY27,CB27,CC27,CE27,CH27,CK27,CL27,CN27,CP27)&gt;-1,4,0)</f>
        <v>4</v>
      </c>
      <c r="DE27" s="7">
        <f>IF(FC27&gt;0,4,0)</f>
        <v>4</v>
      </c>
      <c r="DF27" s="6"/>
      <c r="DG27" s="10">
        <f>SUM(AS27:DF27)</f>
        <v>54</v>
      </c>
      <c r="DH27" s="10">
        <v>50</v>
      </c>
      <c r="DI27" s="17">
        <f>DG27+DH27</f>
        <v>104</v>
      </c>
      <c r="DJ27" s="1">
        <v>80</v>
      </c>
      <c r="DK27" s="18">
        <v>100</v>
      </c>
      <c r="DL27" s="18">
        <v>50</v>
      </c>
      <c r="DM27" s="29">
        <f>AVERAGE(DK27:DL27)</f>
        <v>75</v>
      </c>
      <c r="DN27" s="1">
        <v>80</v>
      </c>
      <c r="DO27" s="29">
        <v>100</v>
      </c>
      <c r="DP27" s="1">
        <v>80</v>
      </c>
      <c r="DQ27" s="1"/>
      <c r="DR27" s="1">
        <f>IF(DQ27&gt;68, 68, DQ27)</f>
        <v>0</v>
      </c>
      <c r="DS27" s="1">
        <f>MAX(DP27,DR27)</f>
        <v>80</v>
      </c>
      <c r="DT27" s="29">
        <v>100</v>
      </c>
      <c r="DU27" s="29"/>
      <c r="DV27" s="29">
        <f>IF(DU27&gt;68,68,DU27)</f>
        <v>0</v>
      </c>
      <c r="DW27" s="29">
        <f>MAX(DT27,DV27)</f>
        <v>100</v>
      </c>
      <c r="DX27" s="18">
        <v>0</v>
      </c>
      <c r="DY27" s="18">
        <v>0</v>
      </c>
      <c r="DZ27" s="1"/>
      <c r="EA27" s="15">
        <f>AVERAGE(DJ27,DM27:DO27, DS27, DW27)</f>
        <v>85.833333333333329</v>
      </c>
      <c r="EB27" s="1">
        <v>13.33</v>
      </c>
      <c r="EC27" s="1">
        <v>26.67</v>
      </c>
      <c r="ED27" s="1">
        <v>0</v>
      </c>
      <c r="EE27" s="1">
        <f>IF(ED27&gt;68,68,ED27)</f>
        <v>0</v>
      </c>
      <c r="EF27" s="1">
        <f>MAX(EB27:EC27,EE27)</f>
        <v>26.67</v>
      </c>
      <c r="EG27" s="29">
        <v>55.56</v>
      </c>
      <c r="EH27" s="29">
        <v>66.67</v>
      </c>
      <c r="EI27" s="29">
        <v>0</v>
      </c>
      <c r="EJ27" s="29">
        <f>IF(EI27&gt;68,68,EI27)</f>
        <v>0</v>
      </c>
      <c r="EK27" s="29">
        <f>MAX(EG27:EH27,EJ27)</f>
        <v>66.67</v>
      </c>
      <c r="EL27" s="1">
        <v>55.56</v>
      </c>
      <c r="EM27" s="1">
        <v>93.33</v>
      </c>
      <c r="EN27" s="1">
        <v>0</v>
      </c>
      <c r="EO27" s="1">
        <f>IF(EN27&gt;68,68,EN27)</f>
        <v>0</v>
      </c>
      <c r="EP27" s="1">
        <f>MAX(EL27:EM27,EO27)</f>
        <v>93.33</v>
      </c>
      <c r="EQ27" s="29">
        <v>0</v>
      </c>
      <c r="ER27" s="29">
        <v>0</v>
      </c>
      <c r="ES27" s="29"/>
      <c r="ET27" s="15">
        <f>AVERAGE(EF27,EK27,EP27,ES27)</f>
        <v>62.223333333333336</v>
      </c>
      <c r="EU27" s="1">
        <v>13.33</v>
      </c>
      <c r="EV27" s="1">
        <v>0</v>
      </c>
      <c r="EW27" s="1">
        <f>MIN(MAX(EU27:EV27)+0.2*FC27, 100)</f>
        <v>27.73</v>
      </c>
      <c r="EX27" s="29">
        <v>0</v>
      </c>
      <c r="EY27" s="29">
        <v>0</v>
      </c>
      <c r="EZ27" s="29">
        <f>MIN(MAX(EX27:EY27)+0.15*FC27, 100)</f>
        <v>10.799999999999999</v>
      </c>
      <c r="FA27" s="1">
        <v>72</v>
      </c>
      <c r="FB27" s="1">
        <v>0</v>
      </c>
      <c r="FC27" s="1">
        <f>MAX(FA27:FB27)</f>
        <v>72</v>
      </c>
      <c r="FD27" s="15">
        <f>AVERAGE(EW27,EZ27,FC27)</f>
        <v>36.843333333333334</v>
      </c>
      <c r="FE27" s="3">
        <v>0.25</v>
      </c>
      <c r="FF27" s="3">
        <v>0.2</v>
      </c>
      <c r="FG27" s="3">
        <v>0.25</v>
      </c>
      <c r="FH27" s="3">
        <v>0.3</v>
      </c>
      <c r="FI27" s="25">
        <f>MIN(IF(D27="Yes",AR27+DI27,0),100)</f>
        <v>100</v>
      </c>
      <c r="FJ27" s="25">
        <f>IF(FN27&lt;0,FI27+FN27*-4,FI27)</f>
        <v>100</v>
      </c>
      <c r="FK27" s="25">
        <f>MIN(IF(D27="Yes",AR27+EA27,0), 100)</f>
        <v>87.833333333333329</v>
      </c>
      <c r="FL27" s="25">
        <f>MIN(IF(D27="Yes",AR27+ET27,0),100)</f>
        <v>64.223333333333329</v>
      </c>
      <c r="FM27" s="25">
        <f>MIN(IF(D27="Yes",AR27+FD27,0), 100)</f>
        <v>38.843333333333334</v>
      </c>
      <c r="FN27" s="26">
        <f>FE27*FI27+FF27*FK27+FG27*FL27+FH27*FM27</f>
        <v>70.275499999999994</v>
      </c>
      <c r="FO27" s="26">
        <f>FE27*FJ27+FF27*FK27+FG27*FL27+FH27*FM27</f>
        <v>70.275499999999994</v>
      </c>
    </row>
    <row r="28" spans="1:171" customFormat="1" x14ac:dyDescent="0.3">
      <c r="A28" s="30">
        <v>1402017005</v>
      </c>
      <c r="B28" s="30" t="s">
        <v>130</v>
      </c>
      <c r="C28" t="s">
        <v>140</v>
      </c>
      <c r="D28" s="2" t="s">
        <v>301</v>
      </c>
      <c r="E28" s="6"/>
      <c r="F28" s="6"/>
      <c r="G28" s="7"/>
      <c r="H28" s="7"/>
      <c r="I28" s="6">
        <v>1</v>
      </c>
      <c r="J28" s="6">
        <v>1</v>
      </c>
      <c r="K28" s="7"/>
      <c r="L28" s="7"/>
      <c r="M28" s="6">
        <v>1</v>
      </c>
      <c r="N28" s="8"/>
      <c r="O28" s="7"/>
      <c r="P28" s="7"/>
      <c r="Q28" s="6"/>
      <c r="R28" s="8"/>
      <c r="S28" s="7">
        <v>1</v>
      </c>
      <c r="T28" s="7"/>
      <c r="U28" s="6">
        <v>1</v>
      </c>
      <c r="V28" s="16"/>
      <c r="W28" s="7"/>
      <c r="X28" s="7"/>
      <c r="Y28" s="6"/>
      <c r="Z28" s="6"/>
      <c r="AA28" s="7">
        <v>1</v>
      </c>
      <c r="AB28" s="7"/>
      <c r="AC28" s="6">
        <v>1</v>
      </c>
      <c r="AD28" s="6"/>
      <c r="AE28" s="7"/>
      <c r="AF28" s="8"/>
      <c r="AG28" s="10">
        <v>14</v>
      </c>
      <c r="AH28" s="10">
        <v>10</v>
      </c>
      <c r="AI28" s="10">
        <f>COUNT(E28:AF28)</f>
        <v>7</v>
      </c>
      <c r="AJ28" s="22">
        <f>IF(D28="Yes",(AG28-AI28+(DI28-50)/AH28)/AG28,0)</f>
        <v>0.87142857142857133</v>
      </c>
      <c r="AK28" s="11">
        <f>SUM(E28:AF28)</f>
        <v>7</v>
      </c>
      <c r="AL28" s="10">
        <f>MAX(AK28-AM28-AN28,0)*-1</f>
        <v>0</v>
      </c>
      <c r="AM28" s="10">
        <v>10</v>
      </c>
      <c r="AN28" s="10">
        <v>3</v>
      </c>
      <c r="AO28" s="7">
        <f>AK28+AL28+AP28</f>
        <v>7</v>
      </c>
      <c r="AP28" s="6"/>
      <c r="AQ28" s="3">
        <v>0.5</v>
      </c>
      <c r="AR28" s="15">
        <f>MIN(AO28,AM28)*AQ28</f>
        <v>3.5</v>
      </c>
      <c r="AS28" s="6">
        <v>0</v>
      </c>
      <c r="AT28" s="6">
        <v>0</v>
      </c>
      <c r="AU28" s="6">
        <v>4</v>
      </c>
      <c r="AV28" s="6">
        <v>0</v>
      </c>
      <c r="AW28" s="7">
        <v>-5</v>
      </c>
      <c r="AX28" s="7">
        <v>0</v>
      </c>
      <c r="AY28" s="7"/>
      <c r="AZ28" s="7">
        <v>0</v>
      </c>
      <c r="BA28" s="6"/>
      <c r="BB28" s="6">
        <v>3</v>
      </c>
      <c r="BC28" s="6"/>
      <c r="BD28" s="6">
        <v>0</v>
      </c>
      <c r="BE28" s="7"/>
      <c r="BF28" s="7">
        <f>IF(EF28&gt;=70, 5, 0)</f>
        <v>0</v>
      </c>
      <c r="BG28" s="7"/>
      <c r="BH28" s="7"/>
      <c r="BI28" s="7">
        <v>0</v>
      </c>
      <c r="BJ28" s="6"/>
      <c r="BK28" s="6">
        <f>IF(EW28&gt;=70, 6, 0)</f>
        <v>0</v>
      </c>
      <c r="BL28" s="6">
        <v>0</v>
      </c>
      <c r="BM28" s="7">
        <v>0</v>
      </c>
      <c r="BN28" s="7">
        <v>0</v>
      </c>
      <c r="BO28" s="7">
        <v>0</v>
      </c>
      <c r="BP28" s="6"/>
      <c r="BQ28" s="6">
        <f>IF(EZ28&gt;=70, 6, 0)</f>
        <v>0</v>
      </c>
      <c r="BR28" s="6">
        <v>0</v>
      </c>
      <c r="BS28" s="7"/>
      <c r="BT28" s="7">
        <v>0</v>
      </c>
      <c r="BU28" s="7">
        <v>0</v>
      </c>
      <c r="BV28" s="6">
        <v>5</v>
      </c>
      <c r="BW28" s="6">
        <v>0</v>
      </c>
      <c r="BX28" s="6">
        <f>IF(EK28&gt;=70, 5, 0)</f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7">
        <v>0</v>
      </c>
      <c r="CL28" s="7">
        <v>0</v>
      </c>
      <c r="CM28" s="7">
        <v>0</v>
      </c>
      <c r="CN28" s="6">
        <v>0</v>
      </c>
      <c r="CO28" s="6">
        <f>IF(ES28&gt;=70, 5, 0)</f>
        <v>0</v>
      </c>
      <c r="CP28" s="6">
        <v>-5</v>
      </c>
      <c r="CQ28" s="6"/>
      <c r="CR28" s="6">
        <v>0</v>
      </c>
      <c r="CS28" s="7"/>
      <c r="CT28" s="7">
        <f>IF(FC28&gt;=70, 6, 0)</f>
        <v>6</v>
      </c>
      <c r="CU28" s="7">
        <v>0</v>
      </c>
      <c r="CV28" s="6">
        <v>20</v>
      </c>
      <c r="CW28" s="7">
        <v>0</v>
      </c>
      <c r="CX28" s="7">
        <v>0</v>
      </c>
      <c r="CY28" s="7">
        <v>10</v>
      </c>
      <c r="CZ28" s="7">
        <v>6</v>
      </c>
      <c r="DA28" s="7">
        <v>0</v>
      </c>
      <c r="DB28" s="7">
        <f>IF(AND(DS28&gt;0,DW28&gt;0),4,0)</f>
        <v>0</v>
      </c>
      <c r="DC28" s="7">
        <f>IF(AND(EF28&gt;0,EK28&gt;0,EP28&gt;0),4,0)</f>
        <v>4</v>
      </c>
      <c r="DD28" s="7">
        <f>IF(SUM(BW28,BY28,CB28,CC28,CE28,CH28,CK28,CL28,CN28,CP28)&gt;-1,4,0)</f>
        <v>0</v>
      </c>
      <c r="DE28" s="7">
        <f>IF(FC28&gt;0,4,0)</f>
        <v>4</v>
      </c>
      <c r="DF28" s="6"/>
      <c r="DG28" s="10">
        <f>SUM(AS28:DF28)</f>
        <v>52</v>
      </c>
      <c r="DH28" s="10">
        <v>50</v>
      </c>
      <c r="DI28" s="17">
        <f>DG28+DH28</f>
        <v>102</v>
      </c>
      <c r="DJ28" s="1">
        <v>65.709999999999994</v>
      </c>
      <c r="DK28" s="18">
        <v>100</v>
      </c>
      <c r="DL28" s="18">
        <v>100</v>
      </c>
      <c r="DM28" s="29">
        <f>AVERAGE(DK28:DL28)</f>
        <v>100</v>
      </c>
      <c r="DN28" s="1">
        <v>90</v>
      </c>
      <c r="DO28" s="29">
        <v>60</v>
      </c>
      <c r="DP28" s="1">
        <v>0</v>
      </c>
      <c r="DQ28" s="1"/>
      <c r="DR28" s="1">
        <f>IF(DQ28&gt;68, 68, DQ28)</f>
        <v>0</v>
      </c>
      <c r="DS28" s="1">
        <f>MAX(DP28,DR28)</f>
        <v>0</v>
      </c>
      <c r="DT28" s="29"/>
      <c r="DU28" s="29"/>
      <c r="DV28" s="29">
        <f>IF(DU28&gt;68,68,DU28)</f>
        <v>0</v>
      </c>
      <c r="DW28" s="29">
        <f>MAX(DT28,DV28)</f>
        <v>0</v>
      </c>
      <c r="DX28" s="18">
        <v>0</v>
      </c>
      <c r="DY28" s="18">
        <v>0</v>
      </c>
      <c r="DZ28" s="1"/>
      <c r="EA28" s="15">
        <f>AVERAGE(DJ28,DM28:DO28, DS28, DW28)</f>
        <v>52.618333333333332</v>
      </c>
      <c r="EB28" s="1">
        <v>46.67</v>
      </c>
      <c r="EC28" s="1">
        <v>53.33</v>
      </c>
      <c r="ED28" s="1">
        <v>0</v>
      </c>
      <c r="EE28" s="1">
        <f>IF(ED28&gt;68,68,ED28)</f>
        <v>0</v>
      </c>
      <c r="EF28" s="1">
        <f>MAX(EB28:EC28,EE28)</f>
        <v>53.33</v>
      </c>
      <c r="EG28" s="29">
        <v>22.22</v>
      </c>
      <c r="EH28" s="29">
        <v>60</v>
      </c>
      <c r="EI28" s="29">
        <v>0</v>
      </c>
      <c r="EJ28" s="29">
        <f>IF(EI28&gt;68,68,EI28)</f>
        <v>0</v>
      </c>
      <c r="EK28" s="29">
        <f>MAX(EG28:EH28,EJ28)</f>
        <v>60</v>
      </c>
      <c r="EL28" s="1">
        <v>22.22</v>
      </c>
      <c r="EM28" s="1">
        <v>66.67</v>
      </c>
      <c r="EN28" s="1">
        <v>0</v>
      </c>
      <c r="EO28" s="1">
        <f>IF(EN28&gt;68,68,EN28)</f>
        <v>0</v>
      </c>
      <c r="EP28" s="1">
        <f>MAX(EL28:EM28,EO28)</f>
        <v>66.67</v>
      </c>
      <c r="EQ28" s="29">
        <v>0</v>
      </c>
      <c r="ER28" s="29">
        <v>0</v>
      </c>
      <c r="ES28" s="29"/>
      <c r="ET28" s="15">
        <f>AVERAGE(EF28,EK28,EP28,ES28)</f>
        <v>60</v>
      </c>
      <c r="EU28" s="1">
        <v>6.67</v>
      </c>
      <c r="EV28" s="1">
        <v>8</v>
      </c>
      <c r="EW28" s="1">
        <f>MIN(MAX(EU28:EV28)+0.2*FC28, 100)</f>
        <v>22.6</v>
      </c>
      <c r="EX28" s="29">
        <v>58.33</v>
      </c>
      <c r="EY28" s="29">
        <v>0</v>
      </c>
      <c r="EZ28" s="29">
        <f>MIN(MAX(EX28:EY28)+0.15*FC28, 100)</f>
        <v>69.28</v>
      </c>
      <c r="FA28" s="1">
        <v>73</v>
      </c>
      <c r="FB28" s="1">
        <v>0</v>
      </c>
      <c r="FC28" s="1">
        <f>MAX(FA28:FB28)</f>
        <v>73</v>
      </c>
      <c r="FD28" s="15">
        <f>AVERAGE(EW28,EZ28,FC28)</f>
        <v>54.96</v>
      </c>
      <c r="FE28" s="3">
        <v>0.25</v>
      </c>
      <c r="FF28" s="3">
        <v>0.2</v>
      </c>
      <c r="FG28" s="3">
        <v>0.25</v>
      </c>
      <c r="FH28" s="3">
        <v>0.3</v>
      </c>
      <c r="FI28" s="25">
        <f>MIN(IF(D28="Yes",AR28+DI28,0),100)</f>
        <v>100</v>
      </c>
      <c r="FJ28" s="25">
        <f>IF(FN28&lt;0,FI28+FN28*-4,FI28)</f>
        <v>100</v>
      </c>
      <c r="FK28" s="25">
        <f>MIN(IF(D28="Yes",AR28+EA28,0), 100)</f>
        <v>56.118333333333332</v>
      </c>
      <c r="FL28" s="25">
        <f>MIN(IF(D28="Yes",AR28+ET28,0),100)</f>
        <v>63.5</v>
      </c>
      <c r="FM28" s="25">
        <f>MIN(IF(D28="Yes",AR28+FD28,0), 100)</f>
        <v>58.46</v>
      </c>
      <c r="FN28" s="26">
        <f>FE28*FI28+FF28*FK28+FG28*FL28+FH28*FM28</f>
        <v>69.63666666666667</v>
      </c>
      <c r="FO28" s="26">
        <f>FE28*FJ28+FF28*FK28+FG28*FL28+FH28*FM28</f>
        <v>69.63666666666667</v>
      </c>
    </row>
    <row r="29" spans="1:171" customFormat="1" x14ac:dyDescent="0.3">
      <c r="A29">
        <v>1402019085</v>
      </c>
      <c r="B29" t="s">
        <v>167</v>
      </c>
      <c r="C29" t="s">
        <v>112</v>
      </c>
      <c r="D29" s="2" t="s">
        <v>301</v>
      </c>
      <c r="E29" s="6"/>
      <c r="F29" s="6"/>
      <c r="G29" s="7">
        <v>1</v>
      </c>
      <c r="H29" s="7"/>
      <c r="I29" s="6">
        <v>1</v>
      </c>
      <c r="J29" s="6"/>
      <c r="K29" s="7">
        <v>1</v>
      </c>
      <c r="L29" s="7"/>
      <c r="M29" s="6"/>
      <c r="N29" s="8"/>
      <c r="O29" s="7"/>
      <c r="P29" s="7"/>
      <c r="Q29" s="6"/>
      <c r="R29" s="8"/>
      <c r="S29" s="7"/>
      <c r="T29" s="7"/>
      <c r="U29" s="6"/>
      <c r="V29" s="16"/>
      <c r="W29" s="7">
        <v>1</v>
      </c>
      <c r="X29" s="7"/>
      <c r="Y29" s="6"/>
      <c r="Z29" s="6"/>
      <c r="AA29" s="7">
        <v>1</v>
      </c>
      <c r="AB29" s="7"/>
      <c r="AC29" s="6"/>
      <c r="AD29" s="6"/>
      <c r="AE29" s="7"/>
      <c r="AF29" s="8"/>
      <c r="AG29" s="10">
        <v>14</v>
      </c>
      <c r="AH29" s="10">
        <v>10</v>
      </c>
      <c r="AI29" s="10">
        <f>COUNT(E29:AF29)</f>
        <v>5</v>
      </c>
      <c r="AJ29" s="22">
        <f>IF(D29="Yes",(AG29-AI29+(DI29-50)/AH29)/AG29,0)</f>
        <v>1.2142857142857142</v>
      </c>
      <c r="AK29" s="11">
        <f>SUM(E29:AF29)</f>
        <v>5</v>
      </c>
      <c r="AL29" s="10">
        <f>MAX(AK29-AM29-AN29,0)*-1</f>
        <v>0</v>
      </c>
      <c r="AM29" s="10">
        <v>10</v>
      </c>
      <c r="AN29" s="10">
        <v>3</v>
      </c>
      <c r="AO29" s="7">
        <f>AK29+AL29+AP29</f>
        <v>5</v>
      </c>
      <c r="AP29" s="6"/>
      <c r="AQ29" s="3">
        <v>0.5</v>
      </c>
      <c r="AR29" s="15">
        <f>MIN(AO29,AM29)*AQ29</f>
        <v>2.5</v>
      </c>
      <c r="AS29" s="6">
        <v>0</v>
      </c>
      <c r="AT29" s="6">
        <v>0</v>
      </c>
      <c r="AU29" s="6">
        <v>5</v>
      </c>
      <c r="AV29" s="6">
        <v>0</v>
      </c>
      <c r="AW29" s="7"/>
      <c r="AX29" s="7">
        <v>0</v>
      </c>
      <c r="AY29" s="7"/>
      <c r="AZ29" s="7">
        <v>0</v>
      </c>
      <c r="BA29" s="6"/>
      <c r="BB29" s="6">
        <v>0</v>
      </c>
      <c r="BC29" s="6"/>
      <c r="BD29" s="6">
        <v>0</v>
      </c>
      <c r="BE29" s="7"/>
      <c r="BF29" s="7">
        <f>IF(EF29&gt;=70, 5, 0)</f>
        <v>0</v>
      </c>
      <c r="BG29" s="7"/>
      <c r="BH29" s="7"/>
      <c r="BI29" s="7">
        <v>0</v>
      </c>
      <c r="BJ29" s="6"/>
      <c r="BK29" s="6">
        <f>IF(EW29&gt;=70, 6, 0)</f>
        <v>0</v>
      </c>
      <c r="BL29" s="6">
        <v>0</v>
      </c>
      <c r="BM29" s="7">
        <v>0</v>
      </c>
      <c r="BN29" s="7">
        <v>0</v>
      </c>
      <c r="BO29" s="7">
        <v>0</v>
      </c>
      <c r="BP29" s="6"/>
      <c r="BQ29" s="6">
        <f>IF(EZ29&gt;=70, 6, 0)</f>
        <v>0</v>
      </c>
      <c r="BR29" s="6">
        <v>0</v>
      </c>
      <c r="BS29" s="7"/>
      <c r="BT29" s="7">
        <v>0</v>
      </c>
      <c r="BU29" s="7">
        <v>0</v>
      </c>
      <c r="BV29" s="6">
        <v>5</v>
      </c>
      <c r="BW29" s="6">
        <v>0</v>
      </c>
      <c r="BX29" s="6">
        <f>IF(EK29&gt;=70, 5, 0)</f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7">
        <v>0</v>
      </c>
      <c r="CL29" s="7">
        <v>0</v>
      </c>
      <c r="CM29" s="7">
        <v>0</v>
      </c>
      <c r="CN29" s="6">
        <v>0</v>
      </c>
      <c r="CO29" s="6">
        <f>IF(ES29&gt;=70, 5, 0)</f>
        <v>0</v>
      </c>
      <c r="CP29" s="6">
        <v>0</v>
      </c>
      <c r="CQ29" s="6"/>
      <c r="CR29" s="6">
        <v>0</v>
      </c>
      <c r="CS29" s="7"/>
      <c r="CT29" s="7">
        <f>IF(FC29&gt;=70, 6, 0)</f>
        <v>6</v>
      </c>
      <c r="CU29" s="7">
        <v>0</v>
      </c>
      <c r="CV29" s="6">
        <v>20</v>
      </c>
      <c r="CW29" s="7">
        <v>6</v>
      </c>
      <c r="CX29" s="7">
        <v>6</v>
      </c>
      <c r="CY29" s="7">
        <v>0</v>
      </c>
      <c r="CZ29" s="7">
        <v>6</v>
      </c>
      <c r="DA29" s="7">
        <v>10</v>
      </c>
      <c r="DB29" s="7">
        <f>IF(AND(DS29&gt;0,DW29&gt;0),4,0)</f>
        <v>4</v>
      </c>
      <c r="DC29" s="7">
        <f>IF(AND(EF29&gt;0,EK29&gt;0,EP29&gt;0),4,0)</f>
        <v>4</v>
      </c>
      <c r="DD29" s="7">
        <f>IF(SUM(BW29,BY29,CB29,CC29,CE29,CH29,CK29,CL29,CN29,CP29)&gt;-1,4,0)</f>
        <v>4</v>
      </c>
      <c r="DE29" s="7">
        <f>IF(FC29&gt;0,4,0)</f>
        <v>4</v>
      </c>
      <c r="DF29" s="6"/>
      <c r="DG29" s="10">
        <f>SUM(AS29:DF29)</f>
        <v>80</v>
      </c>
      <c r="DH29" s="10">
        <v>50</v>
      </c>
      <c r="DI29" s="17">
        <f>DG29+DH29</f>
        <v>130</v>
      </c>
      <c r="DJ29" s="1">
        <v>82.86</v>
      </c>
      <c r="DK29" s="18">
        <v>50</v>
      </c>
      <c r="DL29" s="18">
        <v>100</v>
      </c>
      <c r="DM29" s="29">
        <f>AVERAGE(DK29:DL29)</f>
        <v>75</v>
      </c>
      <c r="DN29" s="1">
        <v>0</v>
      </c>
      <c r="DO29" s="29">
        <v>60</v>
      </c>
      <c r="DP29" s="1">
        <v>20</v>
      </c>
      <c r="DQ29" s="1"/>
      <c r="DR29" s="1">
        <f>IF(DQ29&gt;68, 68, DQ29)</f>
        <v>0</v>
      </c>
      <c r="DS29" s="1">
        <f>MAX(DP29,DR29)</f>
        <v>20</v>
      </c>
      <c r="DT29" s="29">
        <v>70</v>
      </c>
      <c r="DU29" s="29"/>
      <c r="DV29" s="29">
        <f>IF(DU29&gt;68,68,DU29)</f>
        <v>0</v>
      </c>
      <c r="DW29" s="29">
        <f>MAX(DT29,DV29)</f>
        <v>70</v>
      </c>
      <c r="DX29" s="18">
        <v>0</v>
      </c>
      <c r="DY29" s="18">
        <v>0</v>
      </c>
      <c r="DZ29" s="1"/>
      <c r="EA29" s="15">
        <f>AVERAGE(DJ29,DM29:DO29, DS29, DW29)</f>
        <v>51.31</v>
      </c>
      <c r="EB29" s="1">
        <v>46.67</v>
      </c>
      <c r="EC29" s="1">
        <v>66.67</v>
      </c>
      <c r="ED29" s="1">
        <v>66.67</v>
      </c>
      <c r="EE29" s="1">
        <f>IF(ED29&gt;68,68,ED29)</f>
        <v>66.67</v>
      </c>
      <c r="EF29" s="1">
        <f>MAX(EB29:EC29,EE29)</f>
        <v>66.67</v>
      </c>
      <c r="EG29" s="29">
        <v>22.22</v>
      </c>
      <c r="EH29" s="29">
        <v>20</v>
      </c>
      <c r="EI29" s="29">
        <v>73.33</v>
      </c>
      <c r="EJ29" s="29">
        <f>IF(EI29&gt;68,68,EI29)</f>
        <v>68</v>
      </c>
      <c r="EK29" s="29">
        <f>MAX(EG29:EH29,EJ29)</f>
        <v>68</v>
      </c>
      <c r="EL29" s="1">
        <v>22.22</v>
      </c>
      <c r="EM29" s="1">
        <v>53.33</v>
      </c>
      <c r="EN29" s="1">
        <v>93.33</v>
      </c>
      <c r="EO29" s="1">
        <f>IF(EN29&gt;68,68,EN29)</f>
        <v>68</v>
      </c>
      <c r="EP29" s="1">
        <f>MAX(EL29:EM29,EO29)</f>
        <v>68</v>
      </c>
      <c r="EQ29" s="29">
        <v>0</v>
      </c>
      <c r="ER29" s="29">
        <v>0</v>
      </c>
      <c r="ES29" s="29"/>
      <c r="ET29" s="15">
        <f>AVERAGE(EF29,EK29,EP29,ES29)</f>
        <v>67.556666666666672</v>
      </c>
      <c r="EU29" s="1">
        <v>6.67</v>
      </c>
      <c r="EV29" s="1">
        <v>0</v>
      </c>
      <c r="EW29" s="1">
        <f>MIN(MAX(EU29:EV29)+0.2*FC29, 100)</f>
        <v>22.07</v>
      </c>
      <c r="EX29" s="29">
        <v>41.67</v>
      </c>
      <c r="EY29" s="29">
        <v>0</v>
      </c>
      <c r="EZ29" s="29">
        <f>MIN(MAX(EX29:EY29)+0.15*FC29, 100)</f>
        <v>53.22</v>
      </c>
      <c r="FA29" s="1">
        <v>77</v>
      </c>
      <c r="FB29" s="1">
        <v>0</v>
      </c>
      <c r="FC29" s="1">
        <f>MAX(FA29:FB29)</f>
        <v>77</v>
      </c>
      <c r="FD29" s="15">
        <f>AVERAGE(EW29,EZ29,FC29)</f>
        <v>50.763333333333328</v>
      </c>
      <c r="FE29" s="3">
        <v>0.25</v>
      </c>
      <c r="FF29" s="3">
        <v>0.2</v>
      </c>
      <c r="FG29" s="3">
        <v>0.25</v>
      </c>
      <c r="FH29" s="3">
        <v>0.3</v>
      </c>
      <c r="FI29" s="25">
        <f>MIN(IF(D29="Yes",AR29+DI29,0),100)</f>
        <v>100</v>
      </c>
      <c r="FJ29" s="25">
        <f>IF(FN29&lt;0,FI29+FN29*-4,FI29)</f>
        <v>100</v>
      </c>
      <c r="FK29" s="25">
        <f>MIN(IF(D29="Yes",AR29+EA29,0), 100)</f>
        <v>53.81</v>
      </c>
      <c r="FL29" s="25">
        <f>MIN(IF(D29="Yes",AR29+ET29,0),100)</f>
        <v>70.056666666666672</v>
      </c>
      <c r="FM29" s="25">
        <f>MIN(IF(D29="Yes",AR29+FD29,0), 100)</f>
        <v>53.263333333333328</v>
      </c>
      <c r="FN29" s="26">
        <f>FE29*FI29+FF29*FK29+FG29*FL29+FH29*FM29</f>
        <v>69.255166666666668</v>
      </c>
      <c r="FO29" s="26">
        <f>FE29*FJ29+FF29*FK29+FG29*FL29+FH29*FM29</f>
        <v>69.255166666666668</v>
      </c>
    </row>
    <row r="30" spans="1:171" customFormat="1" x14ac:dyDescent="0.3">
      <c r="A30" s="30">
        <v>1402016152</v>
      </c>
      <c r="B30" s="30" t="s">
        <v>111</v>
      </c>
      <c r="C30" t="s">
        <v>112</v>
      </c>
      <c r="D30" s="2" t="s">
        <v>301</v>
      </c>
      <c r="E30" s="6"/>
      <c r="F30" s="6"/>
      <c r="G30" s="7">
        <v>1</v>
      </c>
      <c r="H30" s="7"/>
      <c r="I30" s="6">
        <v>1</v>
      </c>
      <c r="J30" s="6">
        <v>1</v>
      </c>
      <c r="K30" s="7"/>
      <c r="L30" s="7"/>
      <c r="M30" s="6"/>
      <c r="N30" s="8"/>
      <c r="O30" s="7"/>
      <c r="P30" s="7"/>
      <c r="Q30" s="6"/>
      <c r="R30" s="8"/>
      <c r="S30" s="7">
        <v>1</v>
      </c>
      <c r="T30" s="7"/>
      <c r="U30" s="6"/>
      <c r="V30" s="6"/>
      <c r="W30" s="7"/>
      <c r="X30" s="7"/>
      <c r="Y30" s="6"/>
      <c r="Z30" s="6"/>
      <c r="AA30" s="7">
        <v>1</v>
      </c>
      <c r="AB30" s="7"/>
      <c r="AC30" s="6"/>
      <c r="AD30" s="6"/>
      <c r="AE30" s="7"/>
      <c r="AF30" s="8"/>
      <c r="AG30" s="10">
        <v>14</v>
      </c>
      <c r="AH30" s="10">
        <v>10</v>
      </c>
      <c r="AI30" s="10">
        <f>COUNT(E30:AF30)</f>
        <v>5</v>
      </c>
      <c r="AJ30" s="22">
        <f>IF(D30="Yes",(AG30-AI30+(DI30-50)/AH30)/AG30,0)</f>
        <v>1.1142857142857143</v>
      </c>
      <c r="AK30" s="11">
        <f>SUM(E30:AF30)</f>
        <v>5</v>
      </c>
      <c r="AL30" s="10">
        <f>MAX(AK30-AM30-AN30,0)*-1</f>
        <v>0</v>
      </c>
      <c r="AM30" s="10">
        <v>10</v>
      </c>
      <c r="AN30" s="10">
        <v>3</v>
      </c>
      <c r="AO30" s="7">
        <f>AK30+AL30+AP30</f>
        <v>5</v>
      </c>
      <c r="AP30" s="6"/>
      <c r="AQ30" s="3">
        <v>0.5</v>
      </c>
      <c r="AR30" s="15">
        <f>MIN(AO30,AM30)*AQ30</f>
        <v>2.5</v>
      </c>
      <c r="AS30" s="6">
        <v>0</v>
      </c>
      <c r="AT30" s="6">
        <v>0</v>
      </c>
      <c r="AU30" s="6">
        <v>5</v>
      </c>
      <c r="AV30" s="6">
        <v>0</v>
      </c>
      <c r="AW30" s="7"/>
      <c r="AX30" s="7">
        <v>0</v>
      </c>
      <c r="AY30" s="7"/>
      <c r="AZ30" s="7">
        <v>0</v>
      </c>
      <c r="BA30" s="6"/>
      <c r="BB30" s="6">
        <v>3</v>
      </c>
      <c r="BC30" s="6"/>
      <c r="BD30" s="6">
        <v>-5</v>
      </c>
      <c r="BE30" s="7"/>
      <c r="BF30" s="7">
        <f>IF(EF30&gt;=70, 5, 0)</f>
        <v>5</v>
      </c>
      <c r="BG30" s="7"/>
      <c r="BH30" s="7"/>
      <c r="BI30" s="7">
        <v>0</v>
      </c>
      <c r="BJ30" s="6"/>
      <c r="BK30" s="6">
        <f>IF(EW30&gt;=70, 6, 0)</f>
        <v>0</v>
      </c>
      <c r="BL30" s="6">
        <v>0</v>
      </c>
      <c r="BM30" s="7">
        <v>0</v>
      </c>
      <c r="BN30" s="7">
        <v>0</v>
      </c>
      <c r="BO30" s="7">
        <v>0</v>
      </c>
      <c r="BP30" s="6">
        <v>2</v>
      </c>
      <c r="BQ30" s="6">
        <f>IF(EZ30&gt;=70, 6, 0)</f>
        <v>0</v>
      </c>
      <c r="BR30" s="6">
        <v>-5</v>
      </c>
      <c r="BS30" s="7"/>
      <c r="BT30" s="7">
        <v>0</v>
      </c>
      <c r="BU30" s="7">
        <v>0</v>
      </c>
      <c r="BV30" s="6"/>
      <c r="BW30" s="6">
        <v>0</v>
      </c>
      <c r="BX30" s="6">
        <f>IF(EK30&gt;=70, 5, 0)</f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7">
        <v>0</v>
      </c>
      <c r="CL30" s="7">
        <v>0</v>
      </c>
      <c r="CM30" s="7">
        <v>0</v>
      </c>
      <c r="CN30" s="6">
        <v>0</v>
      </c>
      <c r="CO30" s="6">
        <f>IF(ES30&gt;=70, 5, 0)</f>
        <v>0</v>
      </c>
      <c r="CP30" s="6">
        <v>0</v>
      </c>
      <c r="CQ30" s="6"/>
      <c r="CR30" s="6">
        <v>0</v>
      </c>
      <c r="CS30" s="7"/>
      <c r="CT30" s="7">
        <f>IF(FC30&gt;=70, 6, 0)</f>
        <v>6</v>
      </c>
      <c r="CU30" s="7">
        <v>-5</v>
      </c>
      <c r="CV30" s="6"/>
      <c r="CW30" s="7">
        <v>6</v>
      </c>
      <c r="CX30" s="7">
        <v>6</v>
      </c>
      <c r="CY30" s="7">
        <v>0</v>
      </c>
      <c r="CZ30" s="7">
        <v>6</v>
      </c>
      <c r="DA30" s="7">
        <v>10</v>
      </c>
      <c r="DB30" s="7">
        <f>IF(AND(DS30&gt;0,DW30&gt;0),4,0)</f>
        <v>0</v>
      </c>
      <c r="DC30" s="7">
        <f>IF(AND(EF30&gt;0,EK30&gt;0,EP30&gt;0),4,0)</f>
        <v>4</v>
      </c>
      <c r="DD30" s="7">
        <f>IF(SUM(BW30,BY30,CB30,CC30,CE30,CH30,CK30,CL30,CN30,CP30)&gt;-1,4,0)</f>
        <v>4</v>
      </c>
      <c r="DE30" s="7">
        <f>IF(FC30&gt;0,4,0)</f>
        <v>4</v>
      </c>
      <c r="DF30" s="6">
        <f>5+5+5+5</f>
        <v>20</v>
      </c>
      <c r="DG30" s="10">
        <f>SUM(AS30:DF30)</f>
        <v>66</v>
      </c>
      <c r="DH30" s="10">
        <v>50</v>
      </c>
      <c r="DI30" s="17">
        <f>DG30+DH30</f>
        <v>116</v>
      </c>
      <c r="DJ30" s="1">
        <v>88.57</v>
      </c>
      <c r="DK30" s="18">
        <v>100</v>
      </c>
      <c r="DL30" s="18">
        <v>50</v>
      </c>
      <c r="DM30" s="29">
        <f>AVERAGE(DK30:DL30)</f>
        <v>75</v>
      </c>
      <c r="DN30" s="1">
        <v>58</v>
      </c>
      <c r="DO30" s="29">
        <v>100</v>
      </c>
      <c r="DP30" s="1">
        <v>0</v>
      </c>
      <c r="DQ30" s="1">
        <v>0</v>
      </c>
      <c r="DR30" s="1">
        <f>IF(DQ30&gt;68, 68, DQ30)</f>
        <v>0</v>
      </c>
      <c r="DS30" s="1">
        <f>MAX(DP30,DR30)</f>
        <v>0</v>
      </c>
      <c r="DT30" s="29">
        <v>39</v>
      </c>
      <c r="DU30" s="29"/>
      <c r="DV30" s="29">
        <f>IF(DU30&gt;68,68,DU30)</f>
        <v>0</v>
      </c>
      <c r="DW30" s="29">
        <f>MAX(DT30,DV30)</f>
        <v>39</v>
      </c>
      <c r="DX30" s="18">
        <v>0</v>
      </c>
      <c r="DY30" s="18">
        <v>0</v>
      </c>
      <c r="DZ30" s="1"/>
      <c r="EA30" s="15">
        <f>AVERAGE(DJ30,DM30:DO30, DS30, DW30)</f>
        <v>60.094999999999999</v>
      </c>
      <c r="EB30" s="1">
        <v>73.33</v>
      </c>
      <c r="EC30" s="1">
        <v>80</v>
      </c>
      <c r="ED30" s="1">
        <v>0</v>
      </c>
      <c r="EE30" s="1">
        <f>IF(ED30&gt;68,68,ED30)</f>
        <v>0</v>
      </c>
      <c r="EF30" s="1">
        <f>MAX(EB30:EC30,EE30)</f>
        <v>80</v>
      </c>
      <c r="EG30" s="29">
        <v>38.89</v>
      </c>
      <c r="EH30" s="29">
        <v>60</v>
      </c>
      <c r="EI30" s="29">
        <v>40</v>
      </c>
      <c r="EJ30" s="29">
        <f>IF(EI30&gt;68,68,EI30)</f>
        <v>40</v>
      </c>
      <c r="EK30" s="29">
        <f>MAX(EG30:EH30,EJ30)</f>
        <v>60</v>
      </c>
      <c r="EL30" s="1">
        <v>38.89</v>
      </c>
      <c r="EM30" s="1">
        <v>60</v>
      </c>
      <c r="EN30" s="1">
        <v>0</v>
      </c>
      <c r="EO30" s="1">
        <f>IF(EN30&gt;68,68,EN30)</f>
        <v>0</v>
      </c>
      <c r="EP30" s="1">
        <f>MAX(EL30:EM30,EO30)</f>
        <v>60</v>
      </c>
      <c r="EQ30" s="29">
        <v>0</v>
      </c>
      <c r="ER30" s="29">
        <v>0</v>
      </c>
      <c r="ES30" s="29"/>
      <c r="ET30" s="15">
        <f>AVERAGE(EF30,EK30,EP30,ES30)</f>
        <v>66.666666666666671</v>
      </c>
      <c r="EU30" s="1">
        <v>0</v>
      </c>
      <c r="EV30" s="1">
        <v>0</v>
      </c>
      <c r="EW30" s="1">
        <f>MIN(MAX(EU30:EV30)+0.2*FC30, 100)</f>
        <v>18</v>
      </c>
      <c r="EX30" s="29">
        <v>10.42</v>
      </c>
      <c r="EY30" s="29">
        <v>0</v>
      </c>
      <c r="EZ30" s="29">
        <f>MIN(MAX(EX30:EY30)+0.15*FC30, 100)</f>
        <v>23.92</v>
      </c>
      <c r="FA30" s="1">
        <v>90</v>
      </c>
      <c r="FB30" s="1">
        <v>0</v>
      </c>
      <c r="FC30" s="1">
        <f>MAX(FA30:FB30)</f>
        <v>90</v>
      </c>
      <c r="FD30" s="15">
        <f>AVERAGE(EW30,EZ30,FC30)</f>
        <v>43.973333333333336</v>
      </c>
      <c r="FE30" s="3">
        <v>0.25</v>
      </c>
      <c r="FF30" s="3">
        <v>0.2</v>
      </c>
      <c r="FG30" s="3">
        <v>0.25</v>
      </c>
      <c r="FH30" s="3">
        <v>0.3</v>
      </c>
      <c r="FI30" s="25">
        <f>MIN(IF(D30="Yes",AR30+DI30,0),100)</f>
        <v>100</v>
      </c>
      <c r="FJ30" s="25">
        <f>IF(FN30&lt;0,FI30+FN30*-4,FI30)</f>
        <v>100</v>
      </c>
      <c r="FK30" s="25">
        <f>MIN(IF(D30="Yes",AR30+EA30,0), 100)</f>
        <v>62.594999999999999</v>
      </c>
      <c r="FL30" s="25">
        <f>MIN(IF(D30="Yes",AR30+ET30,0),100)</f>
        <v>69.166666666666671</v>
      </c>
      <c r="FM30" s="25">
        <f>MIN(IF(D30="Yes",AR30+FD30,0), 100)</f>
        <v>46.473333333333336</v>
      </c>
      <c r="FN30" s="26">
        <f>FE30*FI30+FF30*FK30+FG30*FL30+FH30*FM30</f>
        <v>68.75266666666667</v>
      </c>
      <c r="FO30" s="26">
        <f>FE30*FJ30+FF30*FK30+FG30*FL30+FH30*FM30</f>
        <v>68.75266666666667</v>
      </c>
    </row>
    <row r="31" spans="1:171" customFormat="1" x14ac:dyDescent="0.3">
      <c r="A31" s="30">
        <v>1402017125</v>
      </c>
      <c r="B31" s="30" t="s">
        <v>121</v>
      </c>
      <c r="C31" t="s">
        <v>112</v>
      </c>
      <c r="D31" s="2" t="s">
        <v>301</v>
      </c>
      <c r="E31" s="6">
        <v>1</v>
      </c>
      <c r="F31" s="6"/>
      <c r="G31" s="7"/>
      <c r="H31" s="7"/>
      <c r="I31" s="6">
        <v>1</v>
      </c>
      <c r="J31" s="6"/>
      <c r="K31" s="7">
        <v>1</v>
      </c>
      <c r="L31" s="7"/>
      <c r="M31" s="6"/>
      <c r="N31" s="8"/>
      <c r="O31" s="7"/>
      <c r="P31" s="7"/>
      <c r="Q31" s="6"/>
      <c r="R31" s="8"/>
      <c r="S31" s="7">
        <v>1</v>
      </c>
      <c r="T31" s="7"/>
      <c r="U31" s="6"/>
      <c r="V31" s="6"/>
      <c r="W31" s="7">
        <v>1</v>
      </c>
      <c r="X31" s="7"/>
      <c r="Y31" s="6"/>
      <c r="Z31" s="6"/>
      <c r="AA31" s="7"/>
      <c r="AB31" s="7"/>
      <c r="AC31" s="6">
        <v>1</v>
      </c>
      <c r="AD31" s="6"/>
      <c r="AE31" s="7"/>
      <c r="AF31" s="8"/>
      <c r="AG31" s="10">
        <v>14</v>
      </c>
      <c r="AH31" s="10">
        <v>10</v>
      </c>
      <c r="AI31" s="10">
        <f>COUNT(E31:AF31)</f>
        <v>6</v>
      </c>
      <c r="AJ31" s="22">
        <f>IF(D31="Yes",(AG31-AI31+(DI31-50)/AH31)/AG31,0)</f>
        <v>0.86428571428571421</v>
      </c>
      <c r="AK31" s="11">
        <f>SUM(E31:AF31)</f>
        <v>6</v>
      </c>
      <c r="AL31" s="10">
        <f>MAX(AK31-AM31-AN31,0)*-1</f>
        <v>0</v>
      </c>
      <c r="AM31" s="10">
        <v>10</v>
      </c>
      <c r="AN31" s="10">
        <v>3</v>
      </c>
      <c r="AO31" s="7">
        <f>AK31+AL31+AP31</f>
        <v>6</v>
      </c>
      <c r="AP31" s="6"/>
      <c r="AQ31" s="3">
        <v>0.5</v>
      </c>
      <c r="AR31" s="15">
        <f>MIN(AO31,AM31)*AQ31</f>
        <v>3</v>
      </c>
      <c r="AS31" s="6">
        <v>0</v>
      </c>
      <c r="AT31" s="6">
        <v>0</v>
      </c>
      <c r="AU31" s="6">
        <v>5</v>
      </c>
      <c r="AV31" s="6">
        <v>0</v>
      </c>
      <c r="AW31" s="7"/>
      <c r="AX31" s="7">
        <v>0</v>
      </c>
      <c r="AY31" s="7"/>
      <c r="AZ31" s="7">
        <v>0</v>
      </c>
      <c r="BA31" s="6"/>
      <c r="BB31" s="6">
        <v>3</v>
      </c>
      <c r="BC31" s="6"/>
      <c r="BD31" s="6">
        <v>-5</v>
      </c>
      <c r="BE31" s="7"/>
      <c r="BF31" s="7">
        <f>IF(EF31&gt;=70, 5, 0)</f>
        <v>0</v>
      </c>
      <c r="BG31" s="7"/>
      <c r="BH31" s="7"/>
      <c r="BI31" s="7">
        <v>0</v>
      </c>
      <c r="BJ31" s="6"/>
      <c r="BK31" s="6">
        <f>IF(EW31&gt;=70, 6, 0)</f>
        <v>0</v>
      </c>
      <c r="BL31" s="6">
        <v>-5</v>
      </c>
      <c r="BM31" s="7">
        <v>0</v>
      </c>
      <c r="BN31" s="7">
        <v>0</v>
      </c>
      <c r="BO31" s="7">
        <v>0</v>
      </c>
      <c r="BP31" s="6"/>
      <c r="BQ31" s="6">
        <f>IF(EZ31&gt;=70, 6, 0)</f>
        <v>0</v>
      </c>
      <c r="BR31" s="6">
        <v>0</v>
      </c>
      <c r="BS31" s="7"/>
      <c r="BT31" s="7">
        <v>0</v>
      </c>
      <c r="BU31" s="7">
        <v>0</v>
      </c>
      <c r="BV31" s="6"/>
      <c r="BW31" s="6">
        <v>0</v>
      </c>
      <c r="BX31" s="6">
        <f>IF(EK31&gt;=70, 5, 0)</f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7">
        <v>0</v>
      </c>
      <c r="CL31" s="7">
        <v>0</v>
      </c>
      <c r="CM31" s="7">
        <v>0</v>
      </c>
      <c r="CN31" s="6">
        <v>0</v>
      </c>
      <c r="CO31" s="6">
        <f>IF(ES31&gt;=70, 5, 0)</f>
        <v>0</v>
      </c>
      <c r="CP31" s="6">
        <v>-5</v>
      </c>
      <c r="CQ31" s="6"/>
      <c r="CR31" s="6">
        <v>0</v>
      </c>
      <c r="CS31" s="7"/>
      <c r="CT31" s="7">
        <f>IF(FC31&gt;=70, 6, 0)</f>
        <v>0</v>
      </c>
      <c r="CU31" s="7">
        <v>0</v>
      </c>
      <c r="CV31" s="6">
        <v>20</v>
      </c>
      <c r="CW31" s="7">
        <v>0</v>
      </c>
      <c r="CX31" s="7">
        <v>0</v>
      </c>
      <c r="CY31" s="7">
        <v>0</v>
      </c>
      <c r="CZ31" s="7">
        <v>6</v>
      </c>
      <c r="DA31" s="7">
        <v>10</v>
      </c>
      <c r="DB31" s="7">
        <f>IF(AND(DS31&gt;0,DW31&gt;0),4,0)</f>
        <v>4</v>
      </c>
      <c r="DC31" s="7">
        <f>IF(AND(EF31&gt;0,EK31&gt;0,EP31&gt;0),4,0)</f>
        <v>4</v>
      </c>
      <c r="DD31" s="7">
        <f>IF(SUM(BW31,BY31,CB31,CC31,CE31,CH31,CK31,CL31,CN31,CP31)&gt;-1,4,0)</f>
        <v>0</v>
      </c>
      <c r="DE31" s="7">
        <f>IF(FC31&gt;0,4,0)</f>
        <v>4</v>
      </c>
      <c r="DF31" s="6"/>
      <c r="DG31" s="10">
        <f>SUM(AS31:DF31)</f>
        <v>41</v>
      </c>
      <c r="DH31" s="10">
        <v>50</v>
      </c>
      <c r="DI31" s="17">
        <f>DG31+DH31</f>
        <v>91</v>
      </c>
      <c r="DJ31" s="1">
        <v>71.430000000000007</v>
      </c>
      <c r="DK31" s="18">
        <v>50</v>
      </c>
      <c r="DL31" s="18">
        <v>100</v>
      </c>
      <c r="DM31" s="29">
        <f>AVERAGE(DK31:DL31)</f>
        <v>75</v>
      </c>
      <c r="DN31" s="1">
        <v>0</v>
      </c>
      <c r="DO31" s="29">
        <v>100</v>
      </c>
      <c r="DP31" s="1">
        <v>85</v>
      </c>
      <c r="DQ31" s="1"/>
      <c r="DR31" s="1">
        <f>IF(DQ31&gt;68, 68, DQ31)</f>
        <v>0</v>
      </c>
      <c r="DS31" s="1">
        <f>MAX(DP31,DR31)</f>
        <v>85</v>
      </c>
      <c r="DT31" s="29">
        <v>39</v>
      </c>
      <c r="DU31" s="29"/>
      <c r="DV31" s="29">
        <f>IF(DU31&gt;68,68,DU31)</f>
        <v>0</v>
      </c>
      <c r="DW31" s="29">
        <f>MAX(DT31,DV31)</f>
        <v>39</v>
      </c>
      <c r="DX31" s="18">
        <v>0</v>
      </c>
      <c r="DY31" s="18">
        <v>0</v>
      </c>
      <c r="DZ31" s="1"/>
      <c r="EA31" s="15">
        <f>AVERAGE(DJ31,DM31:DO31, DS31, DW31)</f>
        <v>61.738333333333337</v>
      </c>
      <c r="EB31" s="1">
        <v>66.67</v>
      </c>
      <c r="EC31" s="1">
        <v>46.67</v>
      </c>
      <c r="ED31" s="1">
        <v>0</v>
      </c>
      <c r="EE31" s="1">
        <f>IF(ED31&gt;68,68,ED31)</f>
        <v>0</v>
      </c>
      <c r="EF31" s="1">
        <f>MAX(EB31:EC31,EE31)</f>
        <v>66.67</v>
      </c>
      <c r="EG31" s="29">
        <v>16.670000000000002</v>
      </c>
      <c r="EH31" s="29">
        <v>66.67</v>
      </c>
      <c r="EI31" s="29">
        <v>0</v>
      </c>
      <c r="EJ31" s="29">
        <f>IF(EI31&gt;68,68,EI31)</f>
        <v>0</v>
      </c>
      <c r="EK31" s="29">
        <f>MAX(EG31:EH31,EJ31)</f>
        <v>66.67</v>
      </c>
      <c r="EL31" s="1">
        <v>16.670000000000002</v>
      </c>
      <c r="EM31" s="1">
        <v>80</v>
      </c>
      <c r="EN31" s="1">
        <v>0</v>
      </c>
      <c r="EO31" s="1">
        <f>IF(EN31&gt;68,68,EN31)</f>
        <v>0</v>
      </c>
      <c r="EP31" s="1">
        <f>MAX(EL31:EM31,EO31)</f>
        <v>80</v>
      </c>
      <c r="EQ31" s="29">
        <v>0</v>
      </c>
      <c r="ER31" s="29">
        <v>0</v>
      </c>
      <c r="ES31" s="29"/>
      <c r="ET31" s="15">
        <f>AVERAGE(EF31,EK31,EP31,ES31)</f>
        <v>71.11333333333333</v>
      </c>
      <c r="EU31" s="1">
        <v>6.67</v>
      </c>
      <c r="EV31" s="1">
        <v>0</v>
      </c>
      <c r="EW31" s="1">
        <f>MIN(MAX(EU31:EV31)+0.2*FC31, 100)</f>
        <v>16.510000000000002</v>
      </c>
      <c r="EX31" s="29">
        <v>50</v>
      </c>
      <c r="EY31" s="29">
        <v>0</v>
      </c>
      <c r="EZ31" s="29">
        <f>MIN(MAX(EX31:EY31)+0.15*FC31, 100)</f>
        <v>57.38</v>
      </c>
      <c r="FA31" s="1">
        <v>49.2</v>
      </c>
      <c r="FB31" s="1">
        <v>0</v>
      </c>
      <c r="FC31" s="1">
        <f>MAX(FA31:FB31)</f>
        <v>49.2</v>
      </c>
      <c r="FD31" s="15">
        <f>AVERAGE(EW31,EZ31,FC31)</f>
        <v>41.03</v>
      </c>
      <c r="FE31" s="3">
        <v>0.25</v>
      </c>
      <c r="FF31" s="3">
        <v>0.2</v>
      </c>
      <c r="FG31" s="3">
        <v>0.25</v>
      </c>
      <c r="FH31" s="3">
        <v>0.3</v>
      </c>
      <c r="FI31" s="25">
        <f>MIN(IF(D31="Yes",AR31+DI31,0),100)</f>
        <v>94</v>
      </c>
      <c r="FJ31" s="25">
        <f>IF(FN31&lt;0,FI31+FN31*-4,FI31)</f>
        <v>94</v>
      </c>
      <c r="FK31" s="25">
        <f>MIN(IF(D31="Yes",AR31+EA31,0), 100)</f>
        <v>64.738333333333344</v>
      </c>
      <c r="FL31" s="25">
        <f>MIN(IF(D31="Yes",AR31+ET31,0),100)</f>
        <v>74.11333333333333</v>
      </c>
      <c r="FM31" s="25">
        <f>MIN(IF(D31="Yes",AR31+FD31,0), 100)</f>
        <v>44.03</v>
      </c>
      <c r="FN31" s="26">
        <f>FE31*FI31+FF31*FK31+FG31*FL31+FH31*FM31</f>
        <v>68.185000000000002</v>
      </c>
      <c r="FO31" s="26">
        <f>FE31*FJ31+FF31*FK31+FG31*FL31+FH31*FM31</f>
        <v>68.185000000000002</v>
      </c>
    </row>
    <row r="32" spans="1:171" customFormat="1" x14ac:dyDescent="0.3">
      <c r="A32" s="30">
        <v>1402017056</v>
      </c>
      <c r="B32" s="30" t="s">
        <v>139</v>
      </c>
      <c r="C32" t="s">
        <v>140</v>
      </c>
      <c r="D32" s="2" t="s">
        <v>301</v>
      </c>
      <c r="E32" s="6"/>
      <c r="F32" s="6">
        <v>1</v>
      </c>
      <c r="G32" s="7"/>
      <c r="H32" s="7">
        <v>1</v>
      </c>
      <c r="I32" s="6">
        <v>1</v>
      </c>
      <c r="J32" s="6"/>
      <c r="K32" s="7">
        <v>1</v>
      </c>
      <c r="L32" s="7">
        <v>1</v>
      </c>
      <c r="M32" s="6">
        <v>1</v>
      </c>
      <c r="N32" s="8"/>
      <c r="O32" s="7"/>
      <c r="P32" s="7"/>
      <c r="Q32" s="6"/>
      <c r="R32" s="8"/>
      <c r="S32" s="7">
        <v>1</v>
      </c>
      <c r="T32" s="7">
        <v>1</v>
      </c>
      <c r="U32" s="6">
        <v>1</v>
      </c>
      <c r="V32" s="16"/>
      <c r="W32" s="7"/>
      <c r="X32" s="7"/>
      <c r="Y32" s="6"/>
      <c r="Z32" s="6"/>
      <c r="AA32" s="7"/>
      <c r="AB32" s="7"/>
      <c r="AC32" s="6">
        <v>1</v>
      </c>
      <c r="AD32" s="6"/>
      <c r="AE32" s="7"/>
      <c r="AF32" s="8"/>
      <c r="AG32" s="10">
        <v>14</v>
      </c>
      <c r="AH32" s="10">
        <v>10</v>
      </c>
      <c r="AI32" s="10">
        <f>COUNT(E32:AF32)</f>
        <v>10</v>
      </c>
      <c r="AJ32" s="22">
        <f>IF(D32="Yes",(AG32-AI32+(DI32-50)/AH32)/AG32,0)</f>
        <v>0.65714285714285714</v>
      </c>
      <c r="AK32" s="11">
        <f>SUM(E32:AF32)</f>
        <v>10</v>
      </c>
      <c r="AL32" s="10">
        <f>MAX(AK32-AM32-AN32,0)*-1</f>
        <v>0</v>
      </c>
      <c r="AM32" s="10">
        <v>10</v>
      </c>
      <c r="AN32" s="10">
        <v>3</v>
      </c>
      <c r="AO32" s="7">
        <f>AK32+AL32+AP32</f>
        <v>10</v>
      </c>
      <c r="AP32" s="6"/>
      <c r="AQ32" s="3">
        <v>0.5</v>
      </c>
      <c r="AR32" s="15">
        <f>MIN(AO32,AM32)*AQ32</f>
        <v>5</v>
      </c>
      <c r="AS32" s="6">
        <v>0</v>
      </c>
      <c r="AT32" s="6">
        <v>0</v>
      </c>
      <c r="AU32" s="6">
        <v>4</v>
      </c>
      <c r="AV32" s="6">
        <v>0</v>
      </c>
      <c r="AW32" s="7"/>
      <c r="AX32" s="7">
        <v>0</v>
      </c>
      <c r="AY32" s="7"/>
      <c r="AZ32" s="7">
        <v>0</v>
      </c>
      <c r="BA32" s="6"/>
      <c r="BB32" s="6">
        <v>3</v>
      </c>
      <c r="BC32" s="6"/>
      <c r="BD32" s="6">
        <v>0</v>
      </c>
      <c r="BE32" s="7"/>
      <c r="BF32" s="7">
        <f>IF(EF32&gt;=70, 5, 0)</f>
        <v>5</v>
      </c>
      <c r="BG32" s="7"/>
      <c r="BH32" s="7"/>
      <c r="BI32" s="7">
        <v>0</v>
      </c>
      <c r="BJ32" s="6"/>
      <c r="BK32" s="6">
        <f>IF(EW32&gt;=70, 6, 0)</f>
        <v>0</v>
      </c>
      <c r="BL32" s="6">
        <v>0</v>
      </c>
      <c r="BM32" s="7">
        <v>0</v>
      </c>
      <c r="BN32" s="7">
        <v>-5</v>
      </c>
      <c r="BO32" s="7">
        <v>0</v>
      </c>
      <c r="BP32" s="6"/>
      <c r="BQ32" s="6">
        <f>IF(EZ32&gt;=70, 6, 0)</f>
        <v>0</v>
      </c>
      <c r="BR32" s="6">
        <v>0</v>
      </c>
      <c r="BS32" s="7"/>
      <c r="BT32" s="7">
        <v>0</v>
      </c>
      <c r="BU32" s="7">
        <v>0</v>
      </c>
      <c r="BV32" s="6">
        <v>5</v>
      </c>
      <c r="BW32" s="6">
        <v>0</v>
      </c>
      <c r="BX32" s="6">
        <f>IF(EK32&gt;=70, 5, 0)</f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7">
        <v>0</v>
      </c>
      <c r="CL32" s="7">
        <v>0</v>
      </c>
      <c r="CM32" s="7">
        <v>0</v>
      </c>
      <c r="CN32" s="6">
        <v>0</v>
      </c>
      <c r="CO32" s="6">
        <f>IF(ES32&gt;=70, 5, 0)</f>
        <v>0</v>
      </c>
      <c r="CP32" s="6">
        <v>-5</v>
      </c>
      <c r="CQ32" s="6"/>
      <c r="CR32" s="6">
        <v>0</v>
      </c>
      <c r="CS32" s="7"/>
      <c r="CT32" s="7">
        <f>IF(FC32&gt;=70, 6, 0)</f>
        <v>6</v>
      </c>
      <c r="CU32" s="7">
        <v>0</v>
      </c>
      <c r="CV32" s="6">
        <v>20</v>
      </c>
      <c r="CW32" s="7">
        <v>0</v>
      </c>
      <c r="CX32" s="7">
        <v>0</v>
      </c>
      <c r="CY32" s="7">
        <v>0</v>
      </c>
      <c r="CZ32" s="7">
        <v>6</v>
      </c>
      <c r="DA32" s="7">
        <v>0</v>
      </c>
      <c r="DB32" s="7">
        <f>IF(AND(DS32&gt;0,DW32&gt;0),4,0)</f>
        <v>0</v>
      </c>
      <c r="DC32" s="7">
        <f>IF(AND(EF32&gt;0,EK32&gt;0,EP32&gt;0),4,0)</f>
        <v>4</v>
      </c>
      <c r="DD32" s="7">
        <f>IF(SUM(BW32,BY32,CB32,CC32,CE32,CH32,CK32,CL32,CN32,CP32)&gt;-1,4,0)</f>
        <v>0</v>
      </c>
      <c r="DE32" s="7">
        <f>IF(FC32&gt;0,4,0)</f>
        <v>4</v>
      </c>
      <c r="DF32" s="6">
        <v>5</v>
      </c>
      <c r="DG32" s="10">
        <f>SUM(AS32:DF32)</f>
        <v>52</v>
      </c>
      <c r="DH32" s="10">
        <v>50</v>
      </c>
      <c r="DI32" s="17">
        <f>DG32+DH32</f>
        <v>102</v>
      </c>
      <c r="DJ32" s="1">
        <v>71.430000000000007</v>
      </c>
      <c r="DK32" s="18">
        <v>100</v>
      </c>
      <c r="DL32" s="18">
        <v>100</v>
      </c>
      <c r="DM32" s="29">
        <f>AVERAGE(DK32:DL32)</f>
        <v>100</v>
      </c>
      <c r="DN32" s="1">
        <v>100</v>
      </c>
      <c r="DO32" s="29">
        <v>45</v>
      </c>
      <c r="DP32" s="1">
        <v>0</v>
      </c>
      <c r="DQ32" s="1"/>
      <c r="DR32" s="1">
        <f>IF(DQ32&gt;68, 68, DQ32)</f>
        <v>0</v>
      </c>
      <c r="DS32" s="1">
        <f>MAX(DP32,DR32)</f>
        <v>0</v>
      </c>
      <c r="DT32" s="29"/>
      <c r="DU32" s="29"/>
      <c r="DV32" s="29">
        <f>IF(DU32&gt;68,68,DU32)</f>
        <v>0</v>
      </c>
      <c r="DW32" s="29">
        <f>MAX(DT32,DV32)</f>
        <v>0</v>
      </c>
      <c r="DX32" s="18">
        <v>0</v>
      </c>
      <c r="DY32" s="18">
        <v>0</v>
      </c>
      <c r="DZ32" s="1"/>
      <c r="EA32" s="15">
        <f>AVERAGE(DJ32,DM32:DO32, DS32, DW32)</f>
        <v>52.738333333333337</v>
      </c>
      <c r="EB32" s="1">
        <v>26.67</v>
      </c>
      <c r="EC32" s="1">
        <v>73.33</v>
      </c>
      <c r="ED32" s="1">
        <v>0</v>
      </c>
      <c r="EE32" s="1">
        <f>IF(ED32&gt;68,68,ED32)</f>
        <v>0</v>
      </c>
      <c r="EF32" s="1">
        <f>MAX(EB32:EC32,EE32)</f>
        <v>73.33</v>
      </c>
      <c r="EG32" s="29">
        <v>38.89</v>
      </c>
      <c r="EH32" s="29">
        <v>46.67</v>
      </c>
      <c r="EI32" s="29">
        <v>6.67</v>
      </c>
      <c r="EJ32" s="29">
        <f>IF(EI32&gt;68,68,EI32)</f>
        <v>6.67</v>
      </c>
      <c r="EK32" s="29">
        <f>MAX(EG32:EH32,EJ32)</f>
        <v>46.67</v>
      </c>
      <c r="EL32" s="1">
        <v>38.89</v>
      </c>
      <c r="EM32" s="1">
        <v>40</v>
      </c>
      <c r="EN32" s="1">
        <v>0</v>
      </c>
      <c r="EO32" s="1">
        <f>IF(EN32&gt;68,68,EN32)</f>
        <v>0</v>
      </c>
      <c r="EP32" s="1">
        <f>MAX(EL32:EM32,EO32)</f>
        <v>40</v>
      </c>
      <c r="EQ32" s="29">
        <v>0</v>
      </c>
      <c r="ER32" s="29">
        <v>0</v>
      </c>
      <c r="ES32" s="29"/>
      <c r="ET32" s="15">
        <f>AVERAGE(EF32,EK32,EP32,ES32)</f>
        <v>53.333333333333336</v>
      </c>
      <c r="EU32" s="1">
        <v>6.67</v>
      </c>
      <c r="EV32" s="1">
        <v>0</v>
      </c>
      <c r="EW32" s="1">
        <f>MIN(MAX(EU32:EV32)+0.2*FC32, 100)</f>
        <v>21.270000000000003</v>
      </c>
      <c r="EX32" s="29">
        <v>50</v>
      </c>
      <c r="EY32" s="29">
        <v>0</v>
      </c>
      <c r="EZ32" s="29">
        <f>MIN(MAX(EX32:EY32)+0.15*FC32, 100)</f>
        <v>60.95</v>
      </c>
      <c r="FA32" s="1">
        <v>73</v>
      </c>
      <c r="FB32" s="1">
        <v>0</v>
      </c>
      <c r="FC32" s="1">
        <f>MAX(FA32:FB32)</f>
        <v>73</v>
      </c>
      <c r="FD32" s="15">
        <f>AVERAGE(EW32,EZ32,FC32)</f>
        <v>51.74</v>
      </c>
      <c r="FE32" s="3">
        <v>0.25</v>
      </c>
      <c r="FF32" s="3">
        <v>0.2</v>
      </c>
      <c r="FG32" s="3">
        <v>0.25</v>
      </c>
      <c r="FH32" s="3">
        <v>0.3</v>
      </c>
      <c r="FI32" s="25">
        <f>MIN(IF(D32="Yes",AR32+DI32,0),100)</f>
        <v>100</v>
      </c>
      <c r="FJ32" s="25">
        <f>IF(FN32&lt;0,FI32+FN32*-4,FI32)</f>
        <v>100</v>
      </c>
      <c r="FK32" s="25">
        <f>MIN(IF(D32="Yes",AR32+EA32,0), 100)</f>
        <v>57.738333333333337</v>
      </c>
      <c r="FL32" s="25">
        <f>MIN(IF(D32="Yes",AR32+ET32,0),100)</f>
        <v>58.333333333333336</v>
      </c>
      <c r="FM32" s="25">
        <f>MIN(IF(D32="Yes",AR32+FD32,0), 100)</f>
        <v>56.74</v>
      </c>
      <c r="FN32" s="26">
        <f>FE32*FI32+FF32*FK32+FG32*FL32+FH32*FM32</f>
        <v>68.153000000000006</v>
      </c>
      <c r="FO32" s="26">
        <f>FE32*FJ32+FF32*FK32+FG32*FL32+FH32*FM32</f>
        <v>68.153000000000006</v>
      </c>
    </row>
    <row r="33" spans="1:171" customFormat="1" x14ac:dyDescent="0.3">
      <c r="A33">
        <v>1402019061</v>
      </c>
      <c r="B33" t="s">
        <v>154</v>
      </c>
      <c r="C33" t="s">
        <v>112</v>
      </c>
      <c r="D33" s="2" t="s">
        <v>301</v>
      </c>
      <c r="E33" s="6">
        <v>1</v>
      </c>
      <c r="F33" s="6"/>
      <c r="G33" s="7">
        <v>1</v>
      </c>
      <c r="H33" s="7">
        <v>1</v>
      </c>
      <c r="I33" s="6"/>
      <c r="J33" s="6">
        <v>1</v>
      </c>
      <c r="K33" s="7"/>
      <c r="L33" s="7"/>
      <c r="M33" s="6"/>
      <c r="N33" s="8"/>
      <c r="O33" s="7"/>
      <c r="P33" s="7"/>
      <c r="Q33" s="6"/>
      <c r="R33" s="8"/>
      <c r="S33" s="7">
        <v>1</v>
      </c>
      <c r="T33" s="7">
        <v>1</v>
      </c>
      <c r="U33" s="6"/>
      <c r="V33" s="16"/>
      <c r="W33" s="7"/>
      <c r="X33" s="7"/>
      <c r="Y33" s="6">
        <v>1</v>
      </c>
      <c r="Z33" s="6"/>
      <c r="AA33" s="7"/>
      <c r="AB33" s="7"/>
      <c r="AC33" s="6"/>
      <c r="AD33" s="6"/>
      <c r="AE33" s="7"/>
      <c r="AF33" s="8"/>
      <c r="AG33" s="10">
        <v>14</v>
      </c>
      <c r="AH33" s="10">
        <v>10</v>
      </c>
      <c r="AI33" s="10">
        <f>COUNT(E33:AF33)</f>
        <v>7</v>
      </c>
      <c r="AJ33" s="22">
        <f>IF(D33="Yes",(AG33-AI33+(DI33-50)/AH33)/AG33,0)</f>
        <v>1.0857142857142856</v>
      </c>
      <c r="AK33" s="11">
        <f>SUM(E33:AF33)</f>
        <v>7</v>
      </c>
      <c r="AL33" s="10">
        <f>MAX(AK33-AM33-AN33,0)*-1</f>
        <v>0</v>
      </c>
      <c r="AM33" s="10">
        <v>10</v>
      </c>
      <c r="AN33" s="10">
        <v>3</v>
      </c>
      <c r="AO33" s="7">
        <f>AK33+AL33+AP33</f>
        <v>7</v>
      </c>
      <c r="AP33" s="6"/>
      <c r="AQ33" s="3">
        <v>0.5</v>
      </c>
      <c r="AR33" s="15">
        <f>MIN(AO33,AM33)*AQ33</f>
        <v>3.5</v>
      </c>
      <c r="AS33" s="6">
        <v>0</v>
      </c>
      <c r="AT33" s="6">
        <v>0</v>
      </c>
      <c r="AU33" s="6">
        <v>4</v>
      </c>
      <c r="AV33" s="6">
        <v>0</v>
      </c>
      <c r="AW33" s="7"/>
      <c r="AX33" s="7">
        <v>0</v>
      </c>
      <c r="AY33" s="7"/>
      <c r="AZ33" s="7">
        <v>0</v>
      </c>
      <c r="BA33" s="6"/>
      <c r="BB33" s="6">
        <v>3</v>
      </c>
      <c r="BC33" s="6"/>
      <c r="BD33" s="6">
        <v>0</v>
      </c>
      <c r="BE33" s="7"/>
      <c r="BF33" s="7">
        <f>IF(EF33&gt;=70, 5, 0)</f>
        <v>5</v>
      </c>
      <c r="BG33" s="7"/>
      <c r="BH33" s="7"/>
      <c r="BI33" s="7">
        <v>0</v>
      </c>
      <c r="BJ33" s="6"/>
      <c r="BK33" s="6">
        <f>IF(EW33&gt;=70, 6, 0)</f>
        <v>0</v>
      </c>
      <c r="BL33" s="6">
        <v>0</v>
      </c>
      <c r="BM33" s="7">
        <v>0</v>
      </c>
      <c r="BN33" s="7">
        <v>0</v>
      </c>
      <c r="BO33" s="7">
        <v>0</v>
      </c>
      <c r="BP33" s="6"/>
      <c r="BQ33" s="6">
        <f>IF(EZ33&gt;=70, 6, 0)</f>
        <v>0</v>
      </c>
      <c r="BR33" s="6">
        <v>0</v>
      </c>
      <c r="BS33" s="7"/>
      <c r="BT33" s="7">
        <v>0</v>
      </c>
      <c r="BU33" s="7">
        <v>0</v>
      </c>
      <c r="BV33" s="6">
        <v>5</v>
      </c>
      <c r="BW33" s="6">
        <v>0</v>
      </c>
      <c r="BX33" s="6">
        <f>IF(EK33&gt;=70, 5, 0)</f>
        <v>5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0</v>
      </c>
      <c r="CF33" s="6">
        <v>0</v>
      </c>
      <c r="CG33" s="6">
        <v>0</v>
      </c>
      <c r="CH33" s="6">
        <v>0</v>
      </c>
      <c r="CI33" s="6">
        <v>0</v>
      </c>
      <c r="CJ33" s="6">
        <v>0</v>
      </c>
      <c r="CK33" s="7">
        <v>0</v>
      </c>
      <c r="CL33" s="7">
        <v>0</v>
      </c>
      <c r="CM33" s="7">
        <v>0</v>
      </c>
      <c r="CN33" s="6">
        <v>0</v>
      </c>
      <c r="CO33" s="6">
        <f>IF(ES33&gt;=70, 5, 0)</f>
        <v>0</v>
      </c>
      <c r="CP33" s="6">
        <v>0</v>
      </c>
      <c r="CQ33" s="6"/>
      <c r="CR33" s="6">
        <v>0</v>
      </c>
      <c r="CS33" s="7"/>
      <c r="CT33" s="7">
        <f>IF(FC33&gt;=70, 6, 0)</f>
        <v>0</v>
      </c>
      <c r="CU33" s="7">
        <v>-5</v>
      </c>
      <c r="CV33" s="6">
        <v>20</v>
      </c>
      <c r="CW33" s="7">
        <v>6</v>
      </c>
      <c r="CX33" s="7">
        <v>6</v>
      </c>
      <c r="CY33" s="7">
        <v>15</v>
      </c>
      <c r="CZ33" s="7">
        <v>0</v>
      </c>
      <c r="DA33" s="7">
        <v>10</v>
      </c>
      <c r="DB33" s="7">
        <f>IF(AND(DS33&gt;0,DW33&gt;0),4,0)</f>
        <v>0</v>
      </c>
      <c r="DC33" s="7">
        <f>IF(AND(EF33&gt;0,EK33&gt;0,EP33&gt;0),4,0)</f>
        <v>4</v>
      </c>
      <c r="DD33" s="7">
        <f>IF(SUM(BW33,BY33,CB33,CC33,CE33,CH33,CK33,CL33,CN33,CP33)&gt;-1,4,0)</f>
        <v>4</v>
      </c>
      <c r="DE33" s="7">
        <f>IF(FC33&gt;0,4,0)</f>
        <v>0</v>
      </c>
      <c r="DF33" s="6"/>
      <c r="DG33" s="10">
        <f>SUM(AS33:DF33)</f>
        <v>82</v>
      </c>
      <c r="DH33" s="10">
        <v>50</v>
      </c>
      <c r="DI33" s="17">
        <f>DG33+DH33</f>
        <v>132</v>
      </c>
      <c r="DJ33" s="1">
        <v>97.14</v>
      </c>
      <c r="DK33" s="18">
        <v>75</v>
      </c>
      <c r="DL33" s="18">
        <v>100</v>
      </c>
      <c r="DM33" s="29">
        <f>AVERAGE(DK33:DL33)</f>
        <v>87.5</v>
      </c>
      <c r="DN33" s="1">
        <v>0</v>
      </c>
      <c r="DO33" s="29">
        <v>85</v>
      </c>
      <c r="DP33" s="1">
        <v>0</v>
      </c>
      <c r="DQ33" s="1"/>
      <c r="DR33" s="1">
        <f>IF(DQ33&gt;68, 68, DQ33)</f>
        <v>0</v>
      </c>
      <c r="DS33" s="1">
        <f>MAX(DP33,DR33)</f>
        <v>0</v>
      </c>
      <c r="DT33" s="29">
        <v>75</v>
      </c>
      <c r="DU33" s="29"/>
      <c r="DV33" s="29">
        <f>IF(DU33&gt;68,68,DU33)</f>
        <v>0</v>
      </c>
      <c r="DW33" s="29">
        <f>MAX(DT33,DV33)</f>
        <v>75</v>
      </c>
      <c r="DX33" s="18">
        <v>0</v>
      </c>
      <c r="DY33" s="18">
        <v>0</v>
      </c>
      <c r="DZ33" s="1"/>
      <c r="EA33" s="15">
        <f>AVERAGE(DJ33,DM33:DO33, DS33, DW33)</f>
        <v>57.44</v>
      </c>
      <c r="EB33" s="1">
        <v>26.67</v>
      </c>
      <c r="EC33" s="1">
        <v>73.33</v>
      </c>
      <c r="ED33" s="1">
        <v>0</v>
      </c>
      <c r="EE33" s="1">
        <f>IF(ED33&gt;68,68,ED33)</f>
        <v>0</v>
      </c>
      <c r="EF33" s="1">
        <f>MAX(EB33:EC33,EE33)</f>
        <v>73.33</v>
      </c>
      <c r="EG33" s="29">
        <v>50</v>
      </c>
      <c r="EH33" s="29">
        <v>73.33</v>
      </c>
      <c r="EI33" s="29">
        <v>0</v>
      </c>
      <c r="EJ33" s="29">
        <f>IF(EI33&gt;68,68,EI33)</f>
        <v>0</v>
      </c>
      <c r="EK33" s="29">
        <f>MAX(EG33:EH33,EJ33)</f>
        <v>73.33</v>
      </c>
      <c r="EL33" s="1">
        <v>50</v>
      </c>
      <c r="EM33" s="1">
        <v>93.33</v>
      </c>
      <c r="EN33" s="1">
        <v>0</v>
      </c>
      <c r="EO33" s="1">
        <f>IF(EN33&gt;68,68,EN33)</f>
        <v>0</v>
      </c>
      <c r="EP33" s="1">
        <f>MAX(EL33:EM33,EO33)</f>
        <v>93.33</v>
      </c>
      <c r="EQ33" s="29">
        <v>0</v>
      </c>
      <c r="ER33" s="29">
        <v>0</v>
      </c>
      <c r="ES33" s="29"/>
      <c r="ET33" s="15">
        <f>AVERAGE(EF33,EK33,EP33,ES33)</f>
        <v>79.99666666666667</v>
      </c>
      <c r="EU33" s="1">
        <v>0</v>
      </c>
      <c r="EV33" s="1">
        <v>40</v>
      </c>
      <c r="EW33" s="1">
        <f>MIN(MAX(EU33:EV33)+0.2*FC33, 100)</f>
        <v>40</v>
      </c>
      <c r="EX33" s="29">
        <v>50</v>
      </c>
      <c r="EY33" s="29">
        <v>0</v>
      </c>
      <c r="EZ33" s="29">
        <f>MIN(MAX(EX33:EY33)+0.15*FC33, 100)</f>
        <v>50</v>
      </c>
      <c r="FA33" s="1">
        <v>0</v>
      </c>
      <c r="FB33" s="1">
        <v>0</v>
      </c>
      <c r="FC33" s="1">
        <f>MAX(FA33:FB33)</f>
        <v>0</v>
      </c>
      <c r="FD33" s="15">
        <f>AVERAGE(EW33,EZ33,FC33)</f>
        <v>30</v>
      </c>
      <c r="FE33" s="3">
        <v>0.25</v>
      </c>
      <c r="FF33" s="3">
        <v>0.2</v>
      </c>
      <c r="FG33" s="3">
        <v>0.25</v>
      </c>
      <c r="FH33" s="3">
        <v>0.3</v>
      </c>
      <c r="FI33" s="25">
        <f>MIN(IF(D33="Yes",AR33+DI33,0),100)</f>
        <v>100</v>
      </c>
      <c r="FJ33" s="25">
        <f>IF(FN33&lt;0,FI33+FN33*-4,FI33)</f>
        <v>100</v>
      </c>
      <c r="FK33" s="25">
        <f>MIN(IF(D33="Yes",AR33+EA33,0), 100)</f>
        <v>60.94</v>
      </c>
      <c r="FL33" s="25">
        <f>MIN(IF(D33="Yes",AR33+ET33,0),100)</f>
        <v>83.49666666666667</v>
      </c>
      <c r="FM33" s="25">
        <f>MIN(IF(D33="Yes",AR33+FD33,0), 100)</f>
        <v>33.5</v>
      </c>
      <c r="FN33" s="26">
        <f>FE33*FI33+FF33*FK33+FG33*FL33+FH33*FM33</f>
        <v>68.112166666666667</v>
      </c>
      <c r="FO33" s="26">
        <f>FE33*FJ33+FF33*FK33+FG33*FL33+FH33*FM33</f>
        <v>68.112166666666667</v>
      </c>
    </row>
    <row r="34" spans="1:171" customFormat="1" x14ac:dyDescent="0.3">
      <c r="A34">
        <v>1402019055</v>
      </c>
      <c r="B34" t="s">
        <v>152</v>
      </c>
      <c r="C34" t="s">
        <v>112</v>
      </c>
      <c r="D34" s="2" t="s">
        <v>301</v>
      </c>
      <c r="E34" s="6"/>
      <c r="F34" s="6"/>
      <c r="G34" s="7"/>
      <c r="H34" s="7"/>
      <c r="I34" s="6">
        <v>1</v>
      </c>
      <c r="J34" s="6">
        <v>1</v>
      </c>
      <c r="K34" s="7"/>
      <c r="L34" s="7"/>
      <c r="M34" s="6"/>
      <c r="N34" s="8"/>
      <c r="O34" s="7"/>
      <c r="P34" s="7"/>
      <c r="Q34" s="6"/>
      <c r="R34" s="8"/>
      <c r="S34" s="7">
        <v>1</v>
      </c>
      <c r="T34" s="7"/>
      <c r="U34" s="6"/>
      <c r="V34" s="16"/>
      <c r="W34" s="7"/>
      <c r="X34" s="7"/>
      <c r="Y34" s="6"/>
      <c r="Z34" s="6"/>
      <c r="AA34" s="7"/>
      <c r="AB34" s="7"/>
      <c r="AC34" s="6"/>
      <c r="AD34" s="6"/>
      <c r="AE34" s="7"/>
      <c r="AF34" s="8"/>
      <c r="AG34" s="10">
        <v>14</v>
      </c>
      <c r="AH34" s="10">
        <v>10</v>
      </c>
      <c r="AI34" s="10">
        <f>COUNT(E34:AF34)</f>
        <v>3</v>
      </c>
      <c r="AJ34" s="22">
        <f>IF(D34="Yes",(AG34-AI34+(DI34-50)/AH34)/AG34,0)</f>
        <v>1.2857142857142858</v>
      </c>
      <c r="AK34" s="11">
        <f>SUM(E34:AF34)</f>
        <v>3</v>
      </c>
      <c r="AL34" s="10">
        <f>MAX(AK34-AM34-AN34,0)*-1</f>
        <v>0</v>
      </c>
      <c r="AM34" s="10">
        <v>10</v>
      </c>
      <c r="AN34" s="10">
        <v>3</v>
      </c>
      <c r="AO34" s="7">
        <f>AK34+AL34+AP34</f>
        <v>3</v>
      </c>
      <c r="AP34" s="6"/>
      <c r="AQ34" s="3">
        <v>0.5</v>
      </c>
      <c r="AR34" s="15">
        <f>MIN(AO34,AM34)*AQ34</f>
        <v>1.5</v>
      </c>
      <c r="AS34" s="6">
        <v>0</v>
      </c>
      <c r="AT34" s="6">
        <v>0</v>
      </c>
      <c r="AU34" s="6">
        <v>2</v>
      </c>
      <c r="AV34" s="6">
        <v>0</v>
      </c>
      <c r="AW34" s="7"/>
      <c r="AX34" s="7">
        <v>0</v>
      </c>
      <c r="AY34" s="7"/>
      <c r="AZ34" s="7">
        <v>0</v>
      </c>
      <c r="BA34" s="6"/>
      <c r="BB34" s="6">
        <v>3</v>
      </c>
      <c r="BC34" s="6"/>
      <c r="BD34" s="6">
        <v>0</v>
      </c>
      <c r="BE34" s="7"/>
      <c r="BF34" s="7">
        <f>IF(EF34&gt;=70, 5, 0)</f>
        <v>0</v>
      </c>
      <c r="BG34" s="7"/>
      <c r="BH34" s="7"/>
      <c r="BI34" s="7">
        <v>0</v>
      </c>
      <c r="BJ34" s="6"/>
      <c r="BK34" s="6">
        <f>IF(EW34&gt;=70, 6, 0)</f>
        <v>0</v>
      </c>
      <c r="BL34" s="6">
        <v>0</v>
      </c>
      <c r="BM34" s="7">
        <v>0</v>
      </c>
      <c r="BN34" s="7">
        <v>0</v>
      </c>
      <c r="BO34" s="7">
        <v>0</v>
      </c>
      <c r="BP34" s="6"/>
      <c r="BQ34" s="6">
        <f>IF(EZ34&gt;=70, 6, 0)</f>
        <v>0</v>
      </c>
      <c r="BR34" s="6">
        <v>-5</v>
      </c>
      <c r="BS34" s="7"/>
      <c r="BT34" s="7">
        <v>0</v>
      </c>
      <c r="BU34" s="7">
        <v>0</v>
      </c>
      <c r="BV34" s="6">
        <v>5</v>
      </c>
      <c r="BW34" s="6">
        <v>0</v>
      </c>
      <c r="BX34" s="6">
        <f>IF(EK34&gt;=70, 5, 0)</f>
        <v>5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7">
        <v>0</v>
      </c>
      <c r="CL34" s="7">
        <v>0</v>
      </c>
      <c r="CM34" s="7">
        <v>0</v>
      </c>
      <c r="CN34" s="6">
        <v>0</v>
      </c>
      <c r="CO34" s="6">
        <f>IF(ES34&gt;=70, 5, 0)</f>
        <v>0</v>
      </c>
      <c r="CP34" s="6">
        <v>0</v>
      </c>
      <c r="CQ34" s="6"/>
      <c r="CR34" s="6">
        <v>0</v>
      </c>
      <c r="CS34" s="7"/>
      <c r="CT34" s="7">
        <f>IF(FC34&gt;=70, 6, 0)</f>
        <v>0</v>
      </c>
      <c r="CU34" s="7">
        <v>0</v>
      </c>
      <c r="CV34" s="6">
        <v>20</v>
      </c>
      <c r="CW34" s="7">
        <v>6</v>
      </c>
      <c r="CX34" s="7">
        <v>6</v>
      </c>
      <c r="CY34" s="7">
        <v>10</v>
      </c>
      <c r="CZ34" s="7">
        <v>6</v>
      </c>
      <c r="DA34" s="7">
        <v>0</v>
      </c>
      <c r="DB34" s="7">
        <f>IF(AND(DS34&gt;0,DW34&gt;0),4,0)</f>
        <v>4</v>
      </c>
      <c r="DC34" s="7">
        <f>IF(AND(EF34&gt;0,EK34&gt;0,EP34&gt;0),4,0)</f>
        <v>4</v>
      </c>
      <c r="DD34" s="7">
        <f>IF(SUM(BW34,BY34,CB34,CC34,CE34,CH34,CK34,CL34,CN34,CP34)&gt;-1,4,0)</f>
        <v>4</v>
      </c>
      <c r="DE34" s="7">
        <f>IF(FC34&gt;0,4,0)</f>
        <v>0</v>
      </c>
      <c r="DF34" s="6"/>
      <c r="DG34" s="10">
        <f>SUM(AS34:DF34)</f>
        <v>70</v>
      </c>
      <c r="DH34" s="10">
        <v>50</v>
      </c>
      <c r="DI34" s="17">
        <f>DG34+DH34</f>
        <v>120</v>
      </c>
      <c r="DJ34" s="1">
        <v>85.71</v>
      </c>
      <c r="DK34" s="18">
        <v>100</v>
      </c>
      <c r="DL34" s="18">
        <v>100</v>
      </c>
      <c r="DM34" s="29">
        <f>AVERAGE(DK34:DL34)</f>
        <v>100</v>
      </c>
      <c r="DN34" s="1">
        <v>0</v>
      </c>
      <c r="DO34" s="29">
        <v>45</v>
      </c>
      <c r="DP34" s="1">
        <v>80</v>
      </c>
      <c r="DQ34" s="1"/>
      <c r="DR34" s="1">
        <f>IF(DQ34&gt;68, 68, DQ34)</f>
        <v>0</v>
      </c>
      <c r="DS34" s="1">
        <f>MAX(DP34,DR34)</f>
        <v>80</v>
      </c>
      <c r="DT34" s="29">
        <v>80</v>
      </c>
      <c r="DU34" s="29"/>
      <c r="DV34" s="29">
        <f>IF(DU34&gt;68,68,DU34)</f>
        <v>0</v>
      </c>
      <c r="DW34" s="29">
        <f>MAX(DT34,DV34)</f>
        <v>80</v>
      </c>
      <c r="DX34" s="18">
        <v>0</v>
      </c>
      <c r="DY34" s="18">
        <v>0</v>
      </c>
      <c r="DZ34" s="1"/>
      <c r="EA34" s="15">
        <f>AVERAGE(DJ34,DM34:DO34, DS34, DW34)</f>
        <v>65.118333333333325</v>
      </c>
      <c r="EB34" s="1">
        <v>33.33</v>
      </c>
      <c r="EC34" s="1">
        <v>66.67</v>
      </c>
      <c r="ED34" s="1">
        <v>0</v>
      </c>
      <c r="EE34" s="1">
        <f>IF(ED34&gt;68,68,ED34)</f>
        <v>0</v>
      </c>
      <c r="EF34" s="1">
        <f>MAX(EB34:EC34,EE34)</f>
        <v>66.67</v>
      </c>
      <c r="EG34" s="29">
        <v>50</v>
      </c>
      <c r="EH34" s="29">
        <v>86.67</v>
      </c>
      <c r="EI34" s="29">
        <v>0</v>
      </c>
      <c r="EJ34" s="29">
        <f>IF(EI34&gt;68,68,EI34)</f>
        <v>0</v>
      </c>
      <c r="EK34" s="29">
        <f>MAX(EG34:EH34,EJ34)</f>
        <v>86.67</v>
      </c>
      <c r="EL34" s="1">
        <v>50</v>
      </c>
      <c r="EM34" s="1">
        <v>86.67</v>
      </c>
      <c r="EN34" s="1">
        <v>0</v>
      </c>
      <c r="EO34" s="1">
        <f>IF(EN34&gt;68,68,EN34)</f>
        <v>0</v>
      </c>
      <c r="EP34" s="1">
        <f>MAX(EL34:EM34,EO34)</f>
        <v>86.67</v>
      </c>
      <c r="EQ34" s="29">
        <v>0</v>
      </c>
      <c r="ER34" s="29">
        <v>0</v>
      </c>
      <c r="ES34" s="29"/>
      <c r="ET34" s="15">
        <f>AVERAGE(EF34,EK34,EP34,ES34)</f>
        <v>80.00333333333333</v>
      </c>
      <c r="EU34" s="1">
        <v>0</v>
      </c>
      <c r="EV34" s="1">
        <v>32</v>
      </c>
      <c r="EW34" s="1">
        <f>MIN(MAX(EU34:EV34)+0.2*FC34, 100)</f>
        <v>32</v>
      </c>
      <c r="EX34" s="29">
        <v>50</v>
      </c>
      <c r="EY34" s="29">
        <v>0</v>
      </c>
      <c r="EZ34" s="29">
        <f>MIN(MAX(EX34:EY34)+0.15*FC34, 100)</f>
        <v>50</v>
      </c>
      <c r="FA34" s="1">
        <v>0</v>
      </c>
      <c r="FB34" s="1">
        <v>0</v>
      </c>
      <c r="FC34" s="1">
        <f>MAX(FA34:FB34)</f>
        <v>0</v>
      </c>
      <c r="FD34" s="15">
        <f>AVERAGE(EW34,EZ34,FC34)</f>
        <v>27.333333333333332</v>
      </c>
      <c r="FE34" s="3">
        <v>0.25</v>
      </c>
      <c r="FF34" s="3">
        <v>0.2</v>
      </c>
      <c r="FG34" s="3">
        <v>0.25</v>
      </c>
      <c r="FH34" s="3">
        <v>0.3</v>
      </c>
      <c r="FI34" s="25">
        <f>MIN(IF(D34="Yes",AR34+DI34,0),100)</f>
        <v>100</v>
      </c>
      <c r="FJ34" s="25">
        <f>IF(FN34&lt;0,FI34+FN34*-4,FI34)</f>
        <v>100</v>
      </c>
      <c r="FK34" s="25">
        <f>MIN(IF(D34="Yes",AR34+EA34,0), 100)</f>
        <v>66.618333333333325</v>
      </c>
      <c r="FL34" s="25">
        <f>MIN(IF(D34="Yes",AR34+ET34,0),100)</f>
        <v>81.50333333333333</v>
      </c>
      <c r="FM34" s="25">
        <f>MIN(IF(D34="Yes",AR34+FD34,0), 100)</f>
        <v>28.833333333333332</v>
      </c>
      <c r="FN34" s="26">
        <f>FE34*FI34+FF34*FK34+FG34*FL34+FH34*FM34</f>
        <v>67.349500000000006</v>
      </c>
      <c r="FO34" s="26">
        <f>FE34*FJ34+FF34*FK34+FG34*FL34+FH34*FM34</f>
        <v>67.349500000000006</v>
      </c>
    </row>
    <row r="35" spans="1:171" customFormat="1" x14ac:dyDescent="0.3">
      <c r="A35">
        <v>1402019073</v>
      </c>
      <c r="B35" t="s">
        <v>223</v>
      </c>
      <c r="C35" t="s">
        <v>114</v>
      </c>
      <c r="D35" s="2" t="s">
        <v>301</v>
      </c>
      <c r="E35" s="6">
        <v>1</v>
      </c>
      <c r="F35" s="6"/>
      <c r="G35" s="7">
        <v>1</v>
      </c>
      <c r="H35" s="7">
        <v>1</v>
      </c>
      <c r="I35" s="6">
        <v>1</v>
      </c>
      <c r="J35" s="6"/>
      <c r="K35" s="7"/>
      <c r="L35" s="7"/>
      <c r="M35" s="6"/>
      <c r="N35" s="8"/>
      <c r="O35" s="7"/>
      <c r="P35" s="7"/>
      <c r="Q35" s="6"/>
      <c r="R35" s="8"/>
      <c r="S35" s="7">
        <v>1</v>
      </c>
      <c r="T35" s="7">
        <v>1</v>
      </c>
      <c r="U35" s="6">
        <v>1</v>
      </c>
      <c r="V35" s="16"/>
      <c r="W35" s="7"/>
      <c r="X35" s="7"/>
      <c r="Y35" s="6"/>
      <c r="Z35" s="6"/>
      <c r="AA35" s="7"/>
      <c r="AB35" s="7"/>
      <c r="AC35" s="6">
        <v>1</v>
      </c>
      <c r="AD35" s="6"/>
      <c r="AE35" s="7"/>
      <c r="AF35" s="8"/>
      <c r="AG35" s="10">
        <v>14</v>
      </c>
      <c r="AH35" s="10">
        <v>10</v>
      </c>
      <c r="AI35" s="10">
        <f>COUNT(E35:AF35)</f>
        <v>8</v>
      </c>
      <c r="AJ35" s="22">
        <f>IF(D35="Yes",(AG35-AI35+(DI35-50)/AH35)/AG35,0)</f>
        <v>1.0571428571428572</v>
      </c>
      <c r="AK35" s="11">
        <f>SUM(E35:AF35)</f>
        <v>8</v>
      </c>
      <c r="AL35" s="10">
        <f>MAX(AK35-AM35-AN35,0)*-1</f>
        <v>0</v>
      </c>
      <c r="AM35" s="10">
        <v>10</v>
      </c>
      <c r="AN35" s="10">
        <v>3</v>
      </c>
      <c r="AO35" s="7">
        <f>AK35+AL35+AP35</f>
        <v>8</v>
      </c>
      <c r="AP35" s="6"/>
      <c r="AQ35" s="3">
        <v>0.5</v>
      </c>
      <c r="AR35" s="15">
        <f>MIN(AO35,AM35)*AQ35</f>
        <v>4</v>
      </c>
      <c r="AS35" s="6">
        <v>0</v>
      </c>
      <c r="AT35" s="6">
        <v>0</v>
      </c>
      <c r="AU35" s="6">
        <v>5</v>
      </c>
      <c r="AV35" s="6">
        <v>0</v>
      </c>
      <c r="AW35" s="7"/>
      <c r="AX35" s="7">
        <v>0</v>
      </c>
      <c r="AY35" s="7"/>
      <c r="AZ35" s="7">
        <v>0</v>
      </c>
      <c r="BA35" s="6"/>
      <c r="BB35" s="6">
        <v>0</v>
      </c>
      <c r="BC35" s="6"/>
      <c r="BD35" s="6">
        <v>0</v>
      </c>
      <c r="BE35" s="7"/>
      <c r="BF35" s="7">
        <f>IF(EF35&gt;=70, 5, 0)</f>
        <v>5</v>
      </c>
      <c r="BG35" s="7"/>
      <c r="BH35" s="7"/>
      <c r="BI35" s="7">
        <v>0</v>
      </c>
      <c r="BJ35" s="6"/>
      <c r="BK35" s="6">
        <f>IF(EW35&gt;=70, 6, 0)</f>
        <v>0</v>
      </c>
      <c r="BL35" s="6">
        <v>0</v>
      </c>
      <c r="BM35" s="7">
        <v>0</v>
      </c>
      <c r="BN35" s="7">
        <v>0</v>
      </c>
      <c r="BO35" s="7">
        <v>0</v>
      </c>
      <c r="BP35" s="6"/>
      <c r="BQ35" s="6">
        <f>IF(EZ35&gt;=70, 6, 0)</f>
        <v>0</v>
      </c>
      <c r="BR35" s="6">
        <v>0</v>
      </c>
      <c r="BS35" s="7"/>
      <c r="BT35" s="7">
        <v>0</v>
      </c>
      <c r="BU35" s="7">
        <v>0</v>
      </c>
      <c r="BV35" s="6">
        <v>5</v>
      </c>
      <c r="BW35" s="6">
        <v>0</v>
      </c>
      <c r="BX35" s="6">
        <f>IF(EK35&gt;=70, 5, 0)</f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7">
        <v>0</v>
      </c>
      <c r="CL35" s="7">
        <v>0</v>
      </c>
      <c r="CM35" s="7">
        <v>0</v>
      </c>
      <c r="CN35" s="6">
        <v>0</v>
      </c>
      <c r="CO35" s="6">
        <f>IF(ES35&gt;=70, 5, 0)</f>
        <v>0</v>
      </c>
      <c r="CP35" s="6">
        <v>0</v>
      </c>
      <c r="CQ35" s="6"/>
      <c r="CR35" s="6">
        <v>0</v>
      </c>
      <c r="CS35" s="7"/>
      <c r="CT35" s="7">
        <f>IF(FC35&gt;=70, 6, 0)</f>
        <v>0</v>
      </c>
      <c r="CU35" s="7">
        <v>0</v>
      </c>
      <c r="CV35" s="6">
        <v>20</v>
      </c>
      <c r="CW35" s="7">
        <v>6</v>
      </c>
      <c r="CX35" s="7">
        <v>0</v>
      </c>
      <c r="CY35" s="7">
        <v>15</v>
      </c>
      <c r="CZ35" s="7">
        <v>0</v>
      </c>
      <c r="DA35" s="7">
        <v>20</v>
      </c>
      <c r="DB35" s="7">
        <f>IF(AND(DS35&gt;0,DW35&gt;0),4,0)</f>
        <v>4</v>
      </c>
      <c r="DC35" s="7">
        <f>IF(AND(EF35&gt;0,EK35&gt;0,EP35&gt;0),4,0)</f>
        <v>4</v>
      </c>
      <c r="DD35" s="7">
        <f>IF(SUM(BW35,BY35,CB35,CC35,CE35,CH35,CK35,CL35,CN35,CP35)&gt;-1,4,0)</f>
        <v>4</v>
      </c>
      <c r="DE35" s="7">
        <f>IF(FC35&gt;0,4,0)</f>
        <v>0</v>
      </c>
      <c r="DF35" s="6"/>
      <c r="DG35" s="10">
        <f>SUM(AS35:DF35)</f>
        <v>88</v>
      </c>
      <c r="DH35" s="10">
        <v>50</v>
      </c>
      <c r="DI35" s="17">
        <f>DG35+DH35</f>
        <v>138</v>
      </c>
      <c r="DJ35" s="1">
        <v>88.57</v>
      </c>
      <c r="DK35" s="18">
        <v>75</v>
      </c>
      <c r="DL35" s="18">
        <v>100</v>
      </c>
      <c r="DM35" s="29">
        <f>AVERAGE(DK35:DL35)</f>
        <v>87.5</v>
      </c>
      <c r="DN35" s="1">
        <v>0</v>
      </c>
      <c r="DO35" s="29">
        <v>75</v>
      </c>
      <c r="DP35" s="1">
        <v>60</v>
      </c>
      <c r="DQ35" s="1"/>
      <c r="DR35" s="1">
        <f>IF(DQ35&gt;68, 68, DQ35)</f>
        <v>0</v>
      </c>
      <c r="DS35" s="1">
        <f>MAX(DP35,DR35)</f>
        <v>60</v>
      </c>
      <c r="DT35" s="29">
        <v>100</v>
      </c>
      <c r="DU35" s="29"/>
      <c r="DV35" s="29">
        <f>IF(DU35&gt;68,68,DU35)</f>
        <v>0</v>
      </c>
      <c r="DW35" s="29">
        <f>MAX(DT35,DV35)</f>
        <v>100</v>
      </c>
      <c r="DX35" s="18">
        <v>0</v>
      </c>
      <c r="DY35" s="18">
        <v>0</v>
      </c>
      <c r="DZ35" s="1"/>
      <c r="EA35" s="15">
        <f>AVERAGE(DJ35,DM35:DO35, DS35, DW35)</f>
        <v>68.51166666666667</v>
      </c>
      <c r="EB35" s="1">
        <v>53.33</v>
      </c>
      <c r="EC35" s="1">
        <v>80</v>
      </c>
      <c r="ED35" s="1">
        <v>0</v>
      </c>
      <c r="EE35" s="1">
        <f>IF(ED35&gt;68,68,ED35)</f>
        <v>0</v>
      </c>
      <c r="EF35" s="1">
        <f>MAX(EB35:EC35,EE35)</f>
        <v>80</v>
      </c>
      <c r="EG35" s="29">
        <v>27.78</v>
      </c>
      <c r="EH35" s="29">
        <v>66.67</v>
      </c>
      <c r="EI35" s="29">
        <v>37.33</v>
      </c>
      <c r="EJ35" s="29">
        <f>IF(EI35&gt;68,68,EI35)</f>
        <v>37.33</v>
      </c>
      <c r="EK35" s="29">
        <f>MAX(EG35:EH35,EJ35)</f>
        <v>66.67</v>
      </c>
      <c r="EL35" s="1">
        <v>27.78</v>
      </c>
      <c r="EM35" s="1">
        <v>73.33</v>
      </c>
      <c r="EN35" s="1">
        <v>0</v>
      </c>
      <c r="EO35" s="1">
        <f>IF(EN35&gt;68,68,EN35)</f>
        <v>0</v>
      </c>
      <c r="EP35" s="1">
        <f>MAX(EL35:EM35,EO35)</f>
        <v>73.33</v>
      </c>
      <c r="EQ35" s="29">
        <v>0</v>
      </c>
      <c r="ER35" s="29">
        <v>0</v>
      </c>
      <c r="ES35" s="29"/>
      <c r="ET35" s="15">
        <f>AVERAGE(EF35,EK35,EP35,ES35)</f>
        <v>73.333333333333329</v>
      </c>
      <c r="EU35" s="1">
        <v>20</v>
      </c>
      <c r="EV35" s="1">
        <v>8</v>
      </c>
      <c r="EW35" s="1">
        <f>MIN(MAX(EU35:EV35)+0.2*FC35, 100)</f>
        <v>20</v>
      </c>
      <c r="EX35" s="29">
        <v>50</v>
      </c>
      <c r="EY35" s="29">
        <v>0</v>
      </c>
      <c r="EZ35" s="29">
        <f>MIN(MAX(EX35:EY35)+0.15*FC35, 100)</f>
        <v>50</v>
      </c>
      <c r="FA35" s="1">
        <v>0</v>
      </c>
      <c r="FB35" s="1">
        <v>0</v>
      </c>
      <c r="FC35" s="1">
        <f>MAX(FA35:FB35)</f>
        <v>0</v>
      </c>
      <c r="FD35" s="15">
        <f>AVERAGE(EW35,EZ35,FC35)</f>
        <v>23.333333333333332</v>
      </c>
      <c r="FE35" s="3">
        <v>0.25</v>
      </c>
      <c r="FF35" s="3">
        <v>0.2</v>
      </c>
      <c r="FG35" s="3">
        <v>0.25</v>
      </c>
      <c r="FH35" s="3">
        <v>0.3</v>
      </c>
      <c r="FI35" s="25">
        <f>MIN(IF(D35="Yes",AR35+DI35,0),100)</f>
        <v>100</v>
      </c>
      <c r="FJ35" s="25">
        <f>IF(FN35&lt;0,FI35+FN35*-4,FI35)</f>
        <v>100</v>
      </c>
      <c r="FK35" s="25">
        <f>MIN(IF(D35="Yes",AR35+EA35,0), 100)</f>
        <v>72.51166666666667</v>
      </c>
      <c r="FL35" s="25">
        <f>MIN(IF(D35="Yes",AR35+ET35,0),100)</f>
        <v>77.333333333333329</v>
      </c>
      <c r="FM35" s="25">
        <f>MIN(IF(D35="Yes",AR35+FD35,0), 100)</f>
        <v>27.333333333333332</v>
      </c>
      <c r="FN35" s="26">
        <f>FE35*FI35+FF35*FK35+FG35*FL35+FH35*FM35</f>
        <v>67.035666666666671</v>
      </c>
      <c r="FO35" s="26">
        <f>FE35*FJ35+FF35*FK35+FG35*FL35+FH35*FM35</f>
        <v>67.035666666666671</v>
      </c>
    </row>
    <row r="36" spans="1:171" customFormat="1" x14ac:dyDescent="0.3">
      <c r="A36">
        <v>1402018033</v>
      </c>
      <c r="B36" t="s">
        <v>247</v>
      </c>
      <c r="C36" t="s">
        <v>140</v>
      </c>
      <c r="D36" s="2" t="s">
        <v>301</v>
      </c>
      <c r="E36" s="6"/>
      <c r="F36" s="6"/>
      <c r="G36" s="7">
        <v>1</v>
      </c>
      <c r="H36" s="7">
        <v>1</v>
      </c>
      <c r="I36" s="6">
        <v>1</v>
      </c>
      <c r="J36" s="6"/>
      <c r="K36" s="7">
        <v>1</v>
      </c>
      <c r="L36" s="7"/>
      <c r="M36" s="6">
        <v>1</v>
      </c>
      <c r="N36" s="8"/>
      <c r="O36" s="7"/>
      <c r="P36" s="7"/>
      <c r="Q36" s="6"/>
      <c r="R36" s="8"/>
      <c r="S36" s="7">
        <v>1</v>
      </c>
      <c r="T36" s="7">
        <v>1</v>
      </c>
      <c r="U36" s="6">
        <v>1</v>
      </c>
      <c r="V36" s="16"/>
      <c r="W36" s="7">
        <v>1</v>
      </c>
      <c r="X36" s="7"/>
      <c r="Y36" s="6"/>
      <c r="Z36" s="6"/>
      <c r="AA36" s="7"/>
      <c r="AB36" s="7"/>
      <c r="AC36" s="6"/>
      <c r="AD36" s="6"/>
      <c r="AE36" s="7"/>
      <c r="AF36" s="8"/>
      <c r="AG36" s="10">
        <v>14</v>
      </c>
      <c r="AH36" s="10">
        <v>10</v>
      </c>
      <c r="AI36" s="10">
        <f>COUNT(E36:AF36)</f>
        <v>9</v>
      </c>
      <c r="AJ36" s="22">
        <f>IF(D36="Yes",(AG36-AI36+(DI36-50)/AH36)/AG36,0)</f>
        <v>0.7857142857142857</v>
      </c>
      <c r="AK36" s="11">
        <f>SUM(E36:AF36)</f>
        <v>9</v>
      </c>
      <c r="AL36" s="10">
        <f>MAX(AK36-AM36-AN36,0)*-1</f>
        <v>0</v>
      </c>
      <c r="AM36" s="10">
        <v>10</v>
      </c>
      <c r="AN36" s="10">
        <v>3</v>
      </c>
      <c r="AO36" s="7">
        <f>AK36+AL36+AP36</f>
        <v>9</v>
      </c>
      <c r="AP36" s="6"/>
      <c r="AQ36" s="3">
        <v>0.5</v>
      </c>
      <c r="AR36" s="15">
        <f>MIN(AO36,AM36)*AQ36</f>
        <v>4.5</v>
      </c>
      <c r="AS36" s="6">
        <v>0</v>
      </c>
      <c r="AT36" s="6">
        <v>0</v>
      </c>
      <c r="AU36" s="6">
        <v>0</v>
      </c>
      <c r="AV36" s="6">
        <v>0</v>
      </c>
      <c r="AW36" s="7">
        <v>-5</v>
      </c>
      <c r="AX36" s="7">
        <v>0</v>
      </c>
      <c r="AY36" s="7"/>
      <c r="AZ36" s="7">
        <v>0</v>
      </c>
      <c r="BA36" s="6"/>
      <c r="BB36" s="6">
        <v>3</v>
      </c>
      <c r="BC36" s="6"/>
      <c r="BD36" s="6">
        <v>-5</v>
      </c>
      <c r="BE36" s="7"/>
      <c r="BF36" s="7">
        <f>IF(EF36&gt;=70, 5, 0)</f>
        <v>0</v>
      </c>
      <c r="BG36" s="7"/>
      <c r="BH36" s="7"/>
      <c r="BI36" s="7">
        <v>0</v>
      </c>
      <c r="BJ36" s="6"/>
      <c r="BK36" s="6">
        <f>IF(EW36&gt;=70, 6, 0)</f>
        <v>0</v>
      </c>
      <c r="BL36" s="6">
        <v>-5</v>
      </c>
      <c r="BM36" s="7">
        <v>0</v>
      </c>
      <c r="BN36" s="7">
        <v>0</v>
      </c>
      <c r="BO36" s="7">
        <v>0</v>
      </c>
      <c r="BP36" s="6">
        <v>13</v>
      </c>
      <c r="BQ36" s="6">
        <f>IF(EZ36&gt;=70, 6, 0)</f>
        <v>0</v>
      </c>
      <c r="BR36" s="6">
        <v>0</v>
      </c>
      <c r="BS36" s="7"/>
      <c r="BT36" s="7">
        <v>0</v>
      </c>
      <c r="BU36" s="7">
        <v>0</v>
      </c>
      <c r="BV36" s="6">
        <v>5</v>
      </c>
      <c r="BW36" s="6">
        <v>0</v>
      </c>
      <c r="BX36" s="6">
        <f>IF(EK36&gt;=70, 5, 0)</f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7">
        <v>0</v>
      </c>
      <c r="CL36" s="7">
        <v>0</v>
      </c>
      <c r="CM36" s="7">
        <v>0</v>
      </c>
      <c r="CN36" s="6">
        <v>0</v>
      </c>
      <c r="CO36" s="6">
        <f>IF(ES36&gt;=70, 5, 0)</f>
        <v>0</v>
      </c>
      <c r="CP36" s="6">
        <v>0</v>
      </c>
      <c r="CQ36" s="6"/>
      <c r="CR36" s="6">
        <v>0</v>
      </c>
      <c r="CS36" s="7"/>
      <c r="CT36" s="7">
        <f>IF(FC36&gt;=70, 6, 0)</f>
        <v>6</v>
      </c>
      <c r="CU36" s="7">
        <v>0</v>
      </c>
      <c r="CV36" s="6">
        <v>20</v>
      </c>
      <c r="CW36" s="7">
        <v>6</v>
      </c>
      <c r="CX36" s="7">
        <v>0</v>
      </c>
      <c r="CY36" s="7">
        <v>0</v>
      </c>
      <c r="CZ36" s="7">
        <v>0</v>
      </c>
      <c r="DA36" s="7">
        <v>0</v>
      </c>
      <c r="DB36" s="7">
        <f>IF(AND(DS36&gt;0,DW36&gt;0),4,0)</f>
        <v>0</v>
      </c>
      <c r="DC36" s="7">
        <f>IF(AND(EF36&gt;0,EK36&gt;0,EP36&gt;0),4,0)</f>
        <v>4</v>
      </c>
      <c r="DD36" s="7">
        <f>IF(SUM(BW36,BY36,CB36,CC36,CE36,CH36,CK36,CL36,CN36,CP36)&gt;-1,4,0)</f>
        <v>4</v>
      </c>
      <c r="DE36" s="7">
        <f>IF(FC36&gt;0,4,0)</f>
        <v>4</v>
      </c>
      <c r="DF36" s="6">
        <f>5+5</f>
        <v>10</v>
      </c>
      <c r="DG36" s="10">
        <f>SUM(AS36:DF36)</f>
        <v>60</v>
      </c>
      <c r="DH36" s="10">
        <v>50</v>
      </c>
      <c r="DI36" s="17">
        <f>DG36+DH36</f>
        <v>110</v>
      </c>
      <c r="DJ36" s="1">
        <v>62.86</v>
      </c>
      <c r="DK36" s="18">
        <v>50</v>
      </c>
      <c r="DL36" s="18">
        <v>100</v>
      </c>
      <c r="DM36" s="29">
        <f>AVERAGE(DK36:DL36)</f>
        <v>75</v>
      </c>
      <c r="DN36" s="1">
        <v>0</v>
      </c>
      <c r="DO36" s="29">
        <v>85</v>
      </c>
      <c r="DP36" s="1">
        <v>0</v>
      </c>
      <c r="DQ36" s="1"/>
      <c r="DR36" s="1">
        <f>IF(DQ36&gt;68, 68, DQ36)</f>
        <v>0</v>
      </c>
      <c r="DS36" s="1">
        <f>MAX(DP36,DR36)</f>
        <v>0</v>
      </c>
      <c r="DT36" s="29"/>
      <c r="DU36" s="29"/>
      <c r="DV36" s="29">
        <f>IF(DU36&gt;68,68,DU36)</f>
        <v>0</v>
      </c>
      <c r="DW36" s="29">
        <f>MAX(DT36,DV36)</f>
        <v>0</v>
      </c>
      <c r="DX36" s="18">
        <v>0</v>
      </c>
      <c r="DY36" s="18">
        <v>0</v>
      </c>
      <c r="DZ36" s="1"/>
      <c r="EA36" s="15">
        <f>AVERAGE(DJ36,DM36:DO36, DS36, DW36)</f>
        <v>37.143333333333338</v>
      </c>
      <c r="EB36" s="1">
        <v>26.67</v>
      </c>
      <c r="EC36" s="1">
        <v>53.33</v>
      </c>
      <c r="ED36" s="1">
        <v>0</v>
      </c>
      <c r="EE36" s="1">
        <f>IF(ED36&gt;68,68,ED36)</f>
        <v>0</v>
      </c>
      <c r="EF36" s="1">
        <f>MAX(EB36:EC36,EE36)</f>
        <v>53.33</v>
      </c>
      <c r="EG36" s="29">
        <v>22.22</v>
      </c>
      <c r="EH36" s="29">
        <v>66.67</v>
      </c>
      <c r="EI36" s="29">
        <v>0</v>
      </c>
      <c r="EJ36" s="29">
        <f>IF(EI36&gt;68,68,EI36)</f>
        <v>0</v>
      </c>
      <c r="EK36" s="29">
        <f>MAX(EG36:EH36,EJ36)</f>
        <v>66.67</v>
      </c>
      <c r="EL36" s="1">
        <v>22.22</v>
      </c>
      <c r="EM36" s="1">
        <v>0</v>
      </c>
      <c r="EN36" s="1">
        <v>40</v>
      </c>
      <c r="EO36" s="1">
        <f>IF(EN36&gt;68,68,EN36)</f>
        <v>40</v>
      </c>
      <c r="EP36" s="1">
        <f>MAX(EL36:EM36,EO36)</f>
        <v>40</v>
      </c>
      <c r="EQ36" s="29">
        <v>0</v>
      </c>
      <c r="ER36" s="29">
        <v>0</v>
      </c>
      <c r="ES36" s="29"/>
      <c r="ET36" s="15">
        <f>AVERAGE(EF36,EK36,EP36,ES36)</f>
        <v>53.333333333333336</v>
      </c>
      <c r="EU36" s="1">
        <v>13.33</v>
      </c>
      <c r="EV36" s="1">
        <v>8</v>
      </c>
      <c r="EW36" s="1">
        <f>MIN(MAX(EU36:EV36)+0.2*FC36, 100)</f>
        <v>28.53</v>
      </c>
      <c r="EX36" s="29">
        <v>58.33</v>
      </c>
      <c r="EY36" s="29">
        <v>0</v>
      </c>
      <c r="EZ36" s="29">
        <f>MIN(MAX(EX36:EY36)+0.15*FC36, 100)</f>
        <v>69.73</v>
      </c>
      <c r="FA36" s="1">
        <v>76</v>
      </c>
      <c r="FB36" s="1">
        <v>0</v>
      </c>
      <c r="FC36" s="1">
        <f>MAX(FA36:FB36)</f>
        <v>76</v>
      </c>
      <c r="FD36" s="15">
        <f>AVERAGE(EW36,EZ36,FC36)</f>
        <v>58.086666666666666</v>
      </c>
      <c r="FE36" s="3">
        <v>0.25</v>
      </c>
      <c r="FF36" s="3">
        <v>0.2</v>
      </c>
      <c r="FG36" s="3">
        <v>0.25</v>
      </c>
      <c r="FH36" s="3">
        <v>0.3</v>
      </c>
      <c r="FI36" s="25">
        <f>MIN(IF(D36="Yes",AR36+DI36,0),100)</f>
        <v>100</v>
      </c>
      <c r="FJ36" s="25">
        <f>IF(FN36&lt;0,FI36+FN36*-4,FI36)</f>
        <v>100</v>
      </c>
      <c r="FK36" s="25">
        <f>MIN(IF(D36="Yes",AR36+EA36,0), 100)</f>
        <v>41.643333333333338</v>
      </c>
      <c r="FL36" s="25">
        <f>MIN(IF(D36="Yes",AR36+ET36,0),100)</f>
        <v>57.833333333333336</v>
      </c>
      <c r="FM36" s="25">
        <f>MIN(IF(D36="Yes",AR36+FD36,0), 100)</f>
        <v>62.586666666666666</v>
      </c>
      <c r="FN36" s="26">
        <f>FE36*FI36+FF36*FK36+FG36*FL36+FH36*FM36</f>
        <v>66.563000000000002</v>
      </c>
      <c r="FO36" s="26">
        <f>FE36*FJ36+FF36*FK36+FG36*FL36+FH36*FM36</f>
        <v>66.563000000000002</v>
      </c>
    </row>
    <row r="37" spans="1:171" customFormat="1" x14ac:dyDescent="0.3">
      <c r="A37" s="30">
        <v>1402017151</v>
      </c>
      <c r="B37" s="30" t="s">
        <v>126</v>
      </c>
      <c r="C37" t="s">
        <v>114</v>
      </c>
      <c r="D37" s="2" t="s">
        <v>301</v>
      </c>
      <c r="E37" s="6"/>
      <c r="F37" s="6"/>
      <c r="G37" s="7">
        <v>1</v>
      </c>
      <c r="H37" s="7"/>
      <c r="I37" s="6">
        <v>1</v>
      </c>
      <c r="J37" s="6">
        <v>1</v>
      </c>
      <c r="K37" s="7"/>
      <c r="L37" s="7"/>
      <c r="M37" s="6"/>
      <c r="N37" s="8"/>
      <c r="O37" s="7"/>
      <c r="P37" s="7"/>
      <c r="Q37" s="6">
        <v>1</v>
      </c>
      <c r="R37" s="8"/>
      <c r="S37" s="7"/>
      <c r="T37" s="7">
        <v>1</v>
      </c>
      <c r="U37" s="6"/>
      <c r="V37" s="16"/>
      <c r="W37" s="7"/>
      <c r="X37" s="7"/>
      <c r="Y37" s="6"/>
      <c r="Z37" s="6"/>
      <c r="AA37" s="7"/>
      <c r="AB37" s="7"/>
      <c r="AC37" s="6"/>
      <c r="AD37" s="6"/>
      <c r="AE37" s="7"/>
      <c r="AF37" s="8"/>
      <c r="AG37" s="10">
        <v>14</v>
      </c>
      <c r="AH37" s="10">
        <v>10</v>
      </c>
      <c r="AI37" s="10">
        <f>COUNT(E37:AF37)</f>
        <v>5</v>
      </c>
      <c r="AJ37" s="22">
        <f>IF(D37="Yes",(AG37-AI37+(DI37-50)/AH37)/AG37,0)</f>
        <v>0.95000000000000007</v>
      </c>
      <c r="AK37" s="11">
        <f>SUM(E37:AF37)</f>
        <v>5</v>
      </c>
      <c r="AL37" s="10">
        <f>MAX(AK37-AM37-AN37,0)*-1</f>
        <v>0</v>
      </c>
      <c r="AM37" s="10">
        <v>10</v>
      </c>
      <c r="AN37" s="10">
        <v>3</v>
      </c>
      <c r="AO37" s="7">
        <f>AK37+AL37+AP37</f>
        <v>5</v>
      </c>
      <c r="AP37" s="6"/>
      <c r="AQ37" s="3">
        <v>0.5</v>
      </c>
      <c r="AR37" s="15">
        <f>MIN(AO37,AM37)*AQ37</f>
        <v>2.5</v>
      </c>
      <c r="AS37" s="6">
        <v>0</v>
      </c>
      <c r="AT37" s="6">
        <v>0</v>
      </c>
      <c r="AU37" s="6">
        <v>2</v>
      </c>
      <c r="AV37" s="6">
        <v>0</v>
      </c>
      <c r="AW37" s="7"/>
      <c r="AX37" s="7">
        <v>0</v>
      </c>
      <c r="AY37" s="7"/>
      <c r="AZ37" s="7">
        <v>0</v>
      </c>
      <c r="BA37" s="6"/>
      <c r="BB37" s="6">
        <v>3</v>
      </c>
      <c r="BC37" s="6"/>
      <c r="BD37" s="6">
        <v>0</v>
      </c>
      <c r="BE37" s="7"/>
      <c r="BF37" s="7">
        <f>IF(EF37&gt;=70, 5, 0)</f>
        <v>0</v>
      </c>
      <c r="BG37" s="7"/>
      <c r="BH37" s="7"/>
      <c r="BI37" s="7">
        <v>0</v>
      </c>
      <c r="BJ37" s="6"/>
      <c r="BK37" s="6">
        <f>IF(EW37&gt;=70, 6, 0)</f>
        <v>0</v>
      </c>
      <c r="BL37" s="6">
        <v>0</v>
      </c>
      <c r="BM37" s="7">
        <v>0</v>
      </c>
      <c r="BN37" s="7">
        <v>-5</v>
      </c>
      <c r="BO37" s="7">
        <v>0</v>
      </c>
      <c r="BP37" s="6"/>
      <c r="BQ37" s="6">
        <f>IF(EZ37&gt;=70, 6, 0)</f>
        <v>0</v>
      </c>
      <c r="BR37" s="6">
        <v>0</v>
      </c>
      <c r="BS37" s="7"/>
      <c r="BT37" s="7">
        <v>0</v>
      </c>
      <c r="BU37" s="7">
        <v>0</v>
      </c>
      <c r="BV37" s="6">
        <v>5</v>
      </c>
      <c r="BW37" s="6">
        <v>0</v>
      </c>
      <c r="BX37" s="6">
        <f>IF(EK37&gt;=70, 5, 0)</f>
        <v>5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7">
        <v>3</v>
      </c>
      <c r="CL37" s="7">
        <v>0</v>
      </c>
      <c r="CM37" s="7">
        <v>0</v>
      </c>
      <c r="CN37" s="6">
        <v>0</v>
      </c>
      <c r="CO37" s="6">
        <f>IF(ES37&gt;=70, 5, 0)</f>
        <v>0</v>
      </c>
      <c r="CP37" s="6">
        <v>-5</v>
      </c>
      <c r="CQ37" s="6"/>
      <c r="CR37" s="6">
        <v>0</v>
      </c>
      <c r="CS37" s="7">
        <v>3</v>
      </c>
      <c r="CT37" s="7">
        <f>IF(FC37&gt;=70, 6, 0)</f>
        <v>6</v>
      </c>
      <c r="CU37" s="7">
        <v>0</v>
      </c>
      <c r="CV37" s="6"/>
      <c r="CW37" s="7">
        <v>6</v>
      </c>
      <c r="CX37" s="7">
        <v>6</v>
      </c>
      <c r="CY37" s="7">
        <v>0</v>
      </c>
      <c r="CZ37" s="7">
        <v>6</v>
      </c>
      <c r="DA37" s="7">
        <v>0</v>
      </c>
      <c r="DB37" s="7">
        <f>IF(AND(DS37&gt;0,DW37&gt;0),4,0)</f>
        <v>0</v>
      </c>
      <c r="DC37" s="7">
        <f>IF(AND(EF37&gt;0,EK37&gt;0,EP37&gt;0),4,0)</f>
        <v>4</v>
      </c>
      <c r="DD37" s="7">
        <f>IF(SUM(BW37,BY37,CB37,CC37,CE37,CH37,CK37,CL37,CN37,CP37)&gt;-1,4,0)</f>
        <v>0</v>
      </c>
      <c r="DE37" s="7">
        <f>IF(FC37&gt;0,4,0)</f>
        <v>4</v>
      </c>
      <c r="DF37" s="6"/>
      <c r="DG37" s="10">
        <f>SUM(AS37:DF37)</f>
        <v>43</v>
      </c>
      <c r="DH37" s="10">
        <v>50</v>
      </c>
      <c r="DI37" s="17">
        <f>DG37+DH37</f>
        <v>93</v>
      </c>
      <c r="DJ37" s="1">
        <v>60</v>
      </c>
      <c r="DK37" s="18">
        <v>75</v>
      </c>
      <c r="DL37" s="18">
        <v>100</v>
      </c>
      <c r="DM37" s="29">
        <f>AVERAGE(DK37:DL37)</f>
        <v>87.5</v>
      </c>
      <c r="DN37" s="1">
        <v>0</v>
      </c>
      <c r="DO37" s="29">
        <v>65</v>
      </c>
      <c r="DP37" s="1">
        <v>0</v>
      </c>
      <c r="DQ37" s="1"/>
      <c r="DR37" s="1">
        <f>IF(DQ37&gt;68, 68, DQ37)</f>
        <v>0</v>
      </c>
      <c r="DS37" s="1">
        <f>MAX(DP37,DR37)</f>
        <v>0</v>
      </c>
      <c r="DT37" s="29"/>
      <c r="DU37" s="29"/>
      <c r="DV37" s="29">
        <f>IF(DU37&gt;68,68,DU37)</f>
        <v>0</v>
      </c>
      <c r="DW37" s="29">
        <f>MAX(DT37,DV37)</f>
        <v>0</v>
      </c>
      <c r="DX37" s="18">
        <v>0</v>
      </c>
      <c r="DY37" s="18">
        <v>0</v>
      </c>
      <c r="DZ37" s="1"/>
      <c r="EA37" s="15">
        <f>AVERAGE(DJ37,DM37:DO37, DS37, DW37)</f>
        <v>35.416666666666664</v>
      </c>
      <c r="EB37" s="1">
        <v>33.33</v>
      </c>
      <c r="EC37" s="1">
        <v>40</v>
      </c>
      <c r="ED37" s="1">
        <v>60</v>
      </c>
      <c r="EE37" s="1">
        <f>IF(ED37&gt;68,68,ED37)</f>
        <v>60</v>
      </c>
      <c r="EF37" s="1">
        <f>MAX(EB37:EC37,EE37)</f>
        <v>60</v>
      </c>
      <c r="EG37" s="29">
        <v>16.670000000000002</v>
      </c>
      <c r="EH37" s="29">
        <v>80</v>
      </c>
      <c r="EI37" s="29">
        <v>0</v>
      </c>
      <c r="EJ37" s="29">
        <f>IF(EI37&gt;68,68,EI37)</f>
        <v>0</v>
      </c>
      <c r="EK37" s="29">
        <f>MAX(EG37:EH37,EJ37)</f>
        <v>80</v>
      </c>
      <c r="EL37" s="1">
        <v>16.670000000000002</v>
      </c>
      <c r="EM37" s="1">
        <v>80</v>
      </c>
      <c r="EN37" s="1">
        <v>0</v>
      </c>
      <c r="EO37" s="1">
        <f>IF(EN37&gt;68,68,EN37)</f>
        <v>0</v>
      </c>
      <c r="EP37" s="1">
        <f>MAX(EL37:EM37,EO37)</f>
        <v>80</v>
      </c>
      <c r="EQ37" s="29">
        <v>0</v>
      </c>
      <c r="ER37" s="29">
        <v>0</v>
      </c>
      <c r="ES37" s="29"/>
      <c r="ET37" s="15">
        <f>AVERAGE(EF37,EK37,EP37,ES37)</f>
        <v>73.333333333333329</v>
      </c>
      <c r="EU37" s="1">
        <v>0</v>
      </c>
      <c r="EV37" s="1">
        <v>0</v>
      </c>
      <c r="EW37" s="1">
        <f>MIN(MAX(EU37:EV37)+0.2*FC37, 100)</f>
        <v>15</v>
      </c>
      <c r="EX37" s="29">
        <v>50</v>
      </c>
      <c r="EY37" s="29">
        <v>0</v>
      </c>
      <c r="EZ37" s="29">
        <f>MIN(MAX(EX37:EY37)+0.15*FC37, 100)</f>
        <v>61.25</v>
      </c>
      <c r="FA37" s="1">
        <v>75</v>
      </c>
      <c r="FB37" s="1">
        <v>0</v>
      </c>
      <c r="FC37" s="1">
        <f>MAX(FA37:FB37)</f>
        <v>75</v>
      </c>
      <c r="FD37" s="15">
        <f>AVERAGE(EW37,EZ37,FC37)</f>
        <v>50.416666666666664</v>
      </c>
      <c r="FE37" s="3">
        <v>0.25</v>
      </c>
      <c r="FF37" s="3">
        <v>0.2</v>
      </c>
      <c r="FG37" s="3">
        <v>0.25</v>
      </c>
      <c r="FH37" s="3">
        <v>0.3</v>
      </c>
      <c r="FI37" s="25">
        <f>MIN(IF(D37="Yes",AR37+DI37,0),100)</f>
        <v>95.5</v>
      </c>
      <c r="FJ37" s="25">
        <f>IF(FN37&lt;0,FI37+FN37*-4,FI37)</f>
        <v>95.5</v>
      </c>
      <c r="FK37" s="25">
        <f>MIN(IF(D37="Yes",AR37+EA37,0), 100)</f>
        <v>37.916666666666664</v>
      </c>
      <c r="FL37" s="25">
        <f>MIN(IF(D37="Yes",AR37+ET37,0),100)</f>
        <v>75.833333333333329</v>
      </c>
      <c r="FM37" s="25">
        <f>MIN(IF(D37="Yes",AR37+FD37,0), 100)</f>
        <v>52.916666666666664</v>
      </c>
      <c r="FN37" s="26">
        <f>FE37*FI37+FF37*FK37+FG37*FL37+FH37*FM37</f>
        <v>66.291666666666657</v>
      </c>
      <c r="FO37" s="26">
        <f>FE37*FJ37+FF37*FK37+FG37*FL37+FH37*FM37</f>
        <v>66.291666666666657</v>
      </c>
    </row>
    <row r="38" spans="1:171" customFormat="1" x14ac:dyDescent="0.3">
      <c r="A38">
        <v>1402018035</v>
      </c>
      <c r="B38" t="s">
        <v>249</v>
      </c>
      <c r="C38" t="s">
        <v>140</v>
      </c>
      <c r="D38" s="2" t="s">
        <v>301</v>
      </c>
      <c r="E38" s="6">
        <v>1</v>
      </c>
      <c r="F38" s="6"/>
      <c r="G38" s="7">
        <v>1</v>
      </c>
      <c r="H38" s="7">
        <v>1</v>
      </c>
      <c r="I38" s="6">
        <v>1</v>
      </c>
      <c r="J38" s="6">
        <v>1</v>
      </c>
      <c r="K38" s="7">
        <v>1</v>
      </c>
      <c r="L38" s="7"/>
      <c r="M38" s="6">
        <v>1</v>
      </c>
      <c r="N38" s="8"/>
      <c r="O38" s="7"/>
      <c r="P38" s="7"/>
      <c r="Q38" s="6"/>
      <c r="R38" s="8"/>
      <c r="S38" s="7">
        <v>1</v>
      </c>
      <c r="T38" s="7">
        <v>1</v>
      </c>
      <c r="U38" s="6">
        <v>1</v>
      </c>
      <c r="V38" s="16"/>
      <c r="W38" s="7"/>
      <c r="X38" s="7"/>
      <c r="Y38" s="6"/>
      <c r="Z38" s="6"/>
      <c r="AA38" s="7"/>
      <c r="AB38" s="7"/>
      <c r="AC38" s="6"/>
      <c r="AD38" s="6"/>
      <c r="AE38" s="7"/>
      <c r="AF38" s="8"/>
      <c r="AG38" s="10">
        <v>14</v>
      </c>
      <c r="AH38" s="10">
        <v>10</v>
      </c>
      <c r="AI38" s="10">
        <f>COUNT(E38:AF38)</f>
        <v>10</v>
      </c>
      <c r="AJ38" s="22">
        <f>IF(D38="Yes",(AG38-AI38+(DI38-50)/AH38)/AG38,0)</f>
        <v>0.72142857142857142</v>
      </c>
      <c r="AK38" s="11">
        <f>SUM(E38:AF38)</f>
        <v>10</v>
      </c>
      <c r="AL38" s="10">
        <f>MAX(AK38-AM38-AN38,0)*-1</f>
        <v>0</v>
      </c>
      <c r="AM38" s="10">
        <v>10</v>
      </c>
      <c r="AN38" s="10">
        <v>3</v>
      </c>
      <c r="AO38" s="7">
        <f>AK38+AL38+AP38</f>
        <v>10</v>
      </c>
      <c r="AP38" s="6"/>
      <c r="AQ38" s="3">
        <v>0.5</v>
      </c>
      <c r="AR38" s="15">
        <f>MIN(AO38,AM38)*AQ38</f>
        <v>5</v>
      </c>
      <c r="AS38" s="6">
        <v>0</v>
      </c>
      <c r="AT38" s="6">
        <v>0</v>
      </c>
      <c r="AU38" s="6">
        <v>8</v>
      </c>
      <c r="AV38" s="6">
        <v>0</v>
      </c>
      <c r="AW38" s="7"/>
      <c r="AX38" s="7">
        <v>0</v>
      </c>
      <c r="AY38" s="7"/>
      <c r="AZ38" s="7">
        <v>0</v>
      </c>
      <c r="BA38" s="6"/>
      <c r="BB38" s="6">
        <v>3</v>
      </c>
      <c r="BC38" s="6"/>
      <c r="BD38" s="6">
        <v>0</v>
      </c>
      <c r="BE38" s="7"/>
      <c r="BF38" s="7">
        <f>IF(EF38&gt;=70, 5, 0)</f>
        <v>0</v>
      </c>
      <c r="BG38" s="7"/>
      <c r="BH38" s="7"/>
      <c r="BI38" s="7">
        <v>-5</v>
      </c>
      <c r="BJ38" s="6"/>
      <c r="BK38" s="6">
        <f>IF(EW38&gt;=70, 6, 0)</f>
        <v>0</v>
      </c>
      <c r="BL38" s="6">
        <v>0</v>
      </c>
      <c r="BM38" s="7">
        <v>0</v>
      </c>
      <c r="BN38" s="7">
        <v>0</v>
      </c>
      <c r="BO38" s="7">
        <v>0</v>
      </c>
      <c r="BP38" s="6"/>
      <c r="BQ38" s="6">
        <f>IF(EZ38&gt;=70, 6, 0)</f>
        <v>0</v>
      </c>
      <c r="BR38" s="6">
        <v>0</v>
      </c>
      <c r="BS38" s="7"/>
      <c r="BT38" s="7">
        <v>0</v>
      </c>
      <c r="BU38" s="7">
        <v>0</v>
      </c>
      <c r="BV38" s="6">
        <v>5</v>
      </c>
      <c r="BW38" s="6">
        <v>0</v>
      </c>
      <c r="BX38" s="6">
        <f>IF(EK38&gt;=70, 5, 0)</f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7">
        <v>0</v>
      </c>
      <c r="CL38" s="7">
        <v>0</v>
      </c>
      <c r="CM38" s="7">
        <v>0</v>
      </c>
      <c r="CN38" s="6">
        <v>0</v>
      </c>
      <c r="CO38" s="6">
        <f>IF(ES38&gt;=70, 5, 0)</f>
        <v>0</v>
      </c>
      <c r="CP38" s="6">
        <v>0</v>
      </c>
      <c r="CQ38" s="6"/>
      <c r="CR38" s="6">
        <v>0</v>
      </c>
      <c r="CS38" s="7"/>
      <c r="CT38" s="7">
        <f>IF(FC38&gt;=70, 6, 0)</f>
        <v>6</v>
      </c>
      <c r="CU38" s="7">
        <v>0</v>
      </c>
      <c r="CV38" s="6">
        <v>20</v>
      </c>
      <c r="CW38" s="7">
        <v>6</v>
      </c>
      <c r="CX38" s="7">
        <v>6</v>
      </c>
      <c r="CY38" s="7">
        <v>0</v>
      </c>
      <c r="CZ38" s="7">
        <v>0</v>
      </c>
      <c r="DA38" s="7">
        <v>0</v>
      </c>
      <c r="DB38" s="7">
        <f>IF(AND(DS38&gt;0,DW38&gt;0),4,0)</f>
        <v>0</v>
      </c>
      <c r="DC38" s="7">
        <f>IF(AND(EF38&gt;0,EK38&gt;0,EP38&gt;0),4,0)</f>
        <v>4</v>
      </c>
      <c r="DD38" s="7">
        <f>IF(SUM(BW38,BY38,CB38,CC38,CE38,CH38,CK38,CL38,CN38,CP38)&gt;-1,4,0)</f>
        <v>4</v>
      </c>
      <c r="DE38" s="7">
        <f>IF(FC38&gt;0,4,0)</f>
        <v>4</v>
      </c>
      <c r="DF38" s="6"/>
      <c r="DG38" s="10">
        <f>SUM(AS38:DF38)</f>
        <v>61</v>
      </c>
      <c r="DH38" s="10">
        <v>50</v>
      </c>
      <c r="DI38" s="17">
        <f>DG38+DH38</f>
        <v>111</v>
      </c>
      <c r="DJ38" s="1">
        <v>60</v>
      </c>
      <c r="DK38" s="18">
        <v>50</v>
      </c>
      <c r="DL38" s="18">
        <v>100</v>
      </c>
      <c r="DM38" s="29">
        <f>AVERAGE(DK38:DL38)</f>
        <v>75</v>
      </c>
      <c r="DN38" s="1">
        <v>0</v>
      </c>
      <c r="DO38" s="29">
        <v>45</v>
      </c>
      <c r="DP38" s="1">
        <v>0</v>
      </c>
      <c r="DQ38" s="1">
        <v>100</v>
      </c>
      <c r="DR38" s="1">
        <f>IF(DQ38&gt;68, 68, DQ38)</f>
        <v>68</v>
      </c>
      <c r="DS38" s="1">
        <f>MAX(DP38,DR38)</f>
        <v>68</v>
      </c>
      <c r="DT38" s="29">
        <v>0</v>
      </c>
      <c r="DU38" s="29"/>
      <c r="DV38" s="29">
        <f>IF(DU38&gt;68,68,DU38)</f>
        <v>0</v>
      </c>
      <c r="DW38" s="29">
        <f>MAX(DT38,DV38)</f>
        <v>0</v>
      </c>
      <c r="DX38" s="18">
        <v>0</v>
      </c>
      <c r="DY38" s="18">
        <v>0</v>
      </c>
      <c r="DZ38" s="1"/>
      <c r="EA38" s="15">
        <f>AVERAGE(DJ38,DM38:DO38, DS38, DW38)</f>
        <v>41.333333333333336</v>
      </c>
      <c r="EB38" s="1">
        <v>33.33</v>
      </c>
      <c r="EC38" s="1">
        <v>40</v>
      </c>
      <c r="ED38" s="1">
        <v>40</v>
      </c>
      <c r="EE38" s="1">
        <f>IF(ED38&gt;68,68,ED38)</f>
        <v>40</v>
      </c>
      <c r="EF38" s="1">
        <f>MAX(EB38:EC38,EE38)</f>
        <v>40</v>
      </c>
      <c r="EG38" s="29">
        <v>22.22</v>
      </c>
      <c r="EH38" s="29">
        <v>46.67</v>
      </c>
      <c r="EI38" s="29">
        <v>60</v>
      </c>
      <c r="EJ38" s="29">
        <f>IF(EI38&gt;68,68,EI38)</f>
        <v>60</v>
      </c>
      <c r="EK38" s="29">
        <f>MAX(EG38:EH38,EJ38)</f>
        <v>60</v>
      </c>
      <c r="EL38" s="1">
        <v>22.22</v>
      </c>
      <c r="EM38" s="1">
        <v>60</v>
      </c>
      <c r="EN38" s="1">
        <v>0</v>
      </c>
      <c r="EO38" s="1">
        <f>IF(EN38&gt;68,68,EN38)</f>
        <v>0</v>
      </c>
      <c r="EP38" s="1">
        <f>MAX(EL38:EM38,EO38)</f>
        <v>60</v>
      </c>
      <c r="EQ38" s="29">
        <v>0</v>
      </c>
      <c r="ER38" s="29">
        <v>0</v>
      </c>
      <c r="ES38" s="29"/>
      <c r="ET38" s="15">
        <f>AVERAGE(EF38,EK38,EP38,ES38)</f>
        <v>53.333333333333336</v>
      </c>
      <c r="EU38" s="1">
        <v>6.67</v>
      </c>
      <c r="EV38" s="1">
        <v>0</v>
      </c>
      <c r="EW38" s="1">
        <f>MIN(MAX(EU38:EV38)+0.2*FC38, 100)</f>
        <v>20.87</v>
      </c>
      <c r="EX38" s="29">
        <v>50</v>
      </c>
      <c r="EY38" s="29">
        <v>0</v>
      </c>
      <c r="EZ38" s="29">
        <f>MIN(MAX(EX38:EY38)+0.15*FC38, 100)</f>
        <v>60.65</v>
      </c>
      <c r="FA38" s="1">
        <v>71</v>
      </c>
      <c r="FB38" s="1">
        <v>0</v>
      </c>
      <c r="FC38" s="1">
        <f>MAX(FA38:FB38)</f>
        <v>71</v>
      </c>
      <c r="FD38" s="15">
        <f>AVERAGE(EW38,EZ38,FC38)</f>
        <v>50.839999999999996</v>
      </c>
      <c r="FE38" s="3">
        <v>0.25</v>
      </c>
      <c r="FF38" s="3">
        <v>0.2</v>
      </c>
      <c r="FG38" s="3">
        <v>0.25</v>
      </c>
      <c r="FH38" s="3">
        <v>0.3</v>
      </c>
      <c r="FI38" s="25">
        <f>MIN(IF(D38="Yes",AR38+DI38,0),100)</f>
        <v>100</v>
      </c>
      <c r="FJ38" s="25">
        <f>IF(FN38&lt;0,FI38+FN38*-4,FI38)</f>
        <v>100</v>
      </c>
      <c r="FK38" s="25">
        <f>MIN(IF(D38="Yes",AR38+EA38,0), 100)</f>
        <v>46.333333333333336</v>
      </c>
      <c r="FL38" s="25">
        <f>MIN(IF(D38="Yes",AR38+ET38,0),100)</f>
        <v>58.333333333333336</v>
      </c>
      <c r="FM38" s="25">
        <f>MIN(IF(D38="Yes",AR38+FD38,0), 100)</f>
        <v>55.839999999999996</v>
      </c>
      <c r="FN38" s="26">
        <f>FE38*FI38+FF38*FK38+FG38*FL38+FH38*FM38</f>
        <v>65.602000000000004</v>
      </c>
      <c r="FO38" s="26">
        <f>FE38*FJ38+FF38*FK38+FG38*FL38+FH38*FM38</f>
        <v>65.602000000000004</v>
      </c>
    </row>
    <row r="39" spans="1:171" customFormat="1" x14ac:dyDescent="0.3">
      <c r="A39">
        <v>1402019028</v>
      </c>
      <c r="B39" t="s">
        <v>147</v>
      </c>
      <c r="C39" t="s">
        <v>112</v>
      </c>
      <c r="D39" s="2" t="s">
        <v>301</v>
      </c>
      <c r="E39" s="6"/>
      <c r="F39" s="6"/>
      <c r="G39" s="7"/>
      <c r="H39" s="7"/>
      <c r="I39" s="6">
        <v>0</v>
      </c>
      <c r="J39" s="6"/>
      <c r="K39" s="7">
        <v>1</v>
      </c>
      <c r="L39" s="7"/>
      <c r="M39" s="6"/>
      <c r="N39" s="8"/>
      <c r="O39" s="7"/>
      <c r="P39" s="7"/>
      <c r="Q39" s="6"/>
      <c r="R39" s="8"/>
      <c r="S39" s="7"/>
      <c r="T39" s="7"/>
      <c r="U39" s="6"/>
      <c r="V39" s="16"/>
      <c r="W39" s="7">
        <v>1</v>
      </c>
      <c r="X39" s="7"/>
      <c r="Y39" s="6"/>
      <c r="Z39" s="6"/>
      <c r="AA39" s="7"/>
      <c r="AB39" s="7"/>
      <c r="AC39" s="6"/>
      <c r="AD39" s="6"/>
      <c r="AE39" s="7"/>
      <c r="AF39" s="8"/>
      <c r="AG39" s="10">
        <v>14</v>
      </c>
      <c r="AH39" s="10">
        <v>10</v>
      </c>
      <c r="AI39" s="10">
        <f>COUNT(E39:AF39)</f>
        <v>3</v>
      </c>
      <c r="AJ39" s="22">
        <f>IF(D39="Yes",(AG39-AI39+(DI39-50)/AH39)/AG39,0)</f>
        <v>1.2785714285714285</v>
      </c>
      <c r="AK39" s="11">
        <f>SUM(E39:AF39)</f>
        <v>2</v>
      </c>
      <c r="AL39" s="10">
        <f>MAX(AK39-AM39-AN39,0)*-1</f>
        <v>0</v>
      </c>
      <c r="AM39" s="10">
        <v>10</v>
      </c>
      <c r="AN39" s="10">
        <v>3</v>
      </c>
      <c r="AO39" s="7">
        <f>AK39+AL39+AP39</f>
        <v>2</v>
      </c>
      <c r="AP39" s="6"/>
      <c r="AQ39" s="3">
        <v>0.5</v>
      </c>
      <c r="AR39" s="15">
        <f>MIN(AO39,AM39)*AQ39</f>
        <v>1</v>
      </c>
      <c r="AS39" s="6">
        <v>0</v>
      </c>
      <c r="AT39" s="6">
        <v>0</v>
      </c>
      <c r="AU39" s="6">
        <v>2</v>
      </c>
      <c r="AV39" s="6">
        <v>0</v>
      </c>
      <c r="AW39" s="7"/>
      <c r="AX39" s="7">
        <v>0</v>
      </c>
      <c r="AY39" s="7"/>
      <c r="AZ39" s="7">
        <v>0</v>
      </c>
      <c r="BA39" s="6"/>
      <c r="BB39" s="6">
        <v>3</v>
      </c>
      <c r="BC39" s="6"/>
      <c r="BD39" s="6">
        <v>0</v>
      </c>
      <c r="BE39" s="7"/>
      <c r="BF39" s="7">
        <f>IF(EF39&gt;=70, 5, 0)</f>
        <v>0</v>
      </c>
      <c r="BG39" s="7"/>
      <c r="BH39" s="7"/>
      <c r="BI39" s="7">
        <v>0</v>
      </c>
      <c r="BJ39" s="6"/>
      <c r="BK39" s="6">
        <f>IF(EW39&gt;=70, 6, 0)</f>
        <v>0</v>
      </c>
      <c r="BL39" s="6">
        <v>0</v>
      </c>
      <c r="BM39" s="7">
        <v>0</v>
      </c>
      <c r="BN39" s="7">
        <v>-5</v>
      </c>
      <c r="BO39" s="7">
        <v>-5</v>
      </c>
      <c r="BP39" s="6"/>
      <c r="BQ39" s="6">
        <f>IF(EZ39&gt;=70, 6, 0)</f>
        <v>0</v>
      </c>
      <c r="BR39" s="6">
        <v>0</v>
      </c>
      <c r="BS39" s="7"/>
      <c r="BT39" s="7">
        <v>0</v>
      </c>
      <c r="BU39" s="7">
        <v>0</v>
      </c>
      <c r="BV39" s="6">
        <v>5</v>
      </c>
      <c r="BW39" s="6">
        <v>0</v>
      </c>
      <c r="BX39" s="6">
        <f>IF(EK39&gt;=70, 5, 0)</f>
        <v>5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7">
        <v>0</v>
      </c>
      <c r="CL39" s="7">
        <v>0</v>
      </c>
      <c r="CM39" s="7">
        <v>0</v>
      </c>
      <c r="CN39" s="6">
        <v>0</v>
      </c>
      <c r="CO39" s="6">
        <f>IF(ES39&gt;=70, 5, 0)</f>
        <v>0</v>
      </c>
      <c r="CP39" s="6">
        <v>0</v>
      </c>
      <c r="CQ39" s="6"/>
      <c r="CR39" s="6">
        <v>0</v>
      </c>
      <c r="CS39" s="7"/>
      <c r="CT39" s="7">
        <f>IF(FC39&gt;=70, 6, 0)</f>
        <v>6</v>
      </c>
      <c r="CU39" s="7">
        <v>0</v>
      </c>
      <c r="CV39" s="6">
        <v>20</v>
      </c>
      <c r="CW39" s="7">
        <v>6</v>
      </c>
      <c r="CX39" s="7">
        <v>0</v>
      </c>
      <c r="CY39" s="7">
        <v>10</v>
      </c>
      <c r="CZ39" s="7">
        <v>0</v>
      </c>
      <c r="DA39" s="7">
        <v>10</v>
      </c>
      <c r="DB39" s="7">
        <f>IF(AND(DS39&gt;0,DW39&gt;0),4,0)</f>
        <v>0</v>
      </c>
      <c r="DC39" s="7">
        <f>IF(AND(EF39&gt;0,EK39&gt;0,EP39&gt;0),4,0)</f>
        <v>4</v>
      </c>
      <c r="DD39" s="7">
        <f>IF(SUM(BW39,BY39,CB39,CC39,CE39,CH39,CK39,CL39,CN39,CP39)&gt;-1,4,0)</f>
        <v>4</v>
      </c>
      <c r="DE39" s="7">
        <f>IF(FC39&gt;0,4,0)</f>
        <v>4</v>
      </c>
      <c r="DF39" s="6"/>
      <c r="DG39" s="10">
        <f>SUM(AS39:DF39)</f>
        <v>69</v>
      </c>
      <c r="DH39" s="10">
        <v>50</v>
      </c>
      <c r="DI39" s="17">
        <f>DG39+DH39</f>
        <v>119</v>
      </c>
      <c r="DJ39" s="1">
        <v>82.86</v>
      </c>
      <c r="DK39" s="18">
        <v>100</v>
      </c>
      <c r="DL39" s="18">
        <v>50</v>
      </c>
      <c r="DM39" s="29">
        <f>AVERAGE(DK39:DL39)</f>
        <v>75</v>
      </c>
      <c r="DN39" s="1">
        <v>0</v>
      </c>
      <c r="DO39" s="29">
        <v>45</v>
      </c>
      <c r="DP39" s="1">
        <v>80</v>
      </c>
      <c r="DQ39" s="1"/>
      <c r="DR39" s="1">
        <f>IF(DQ39&gt;68, 68, DQ39)</f>
        <v>0</v>
      </c>
      <c r="DS39" s="1">
        <f>MAX(DP39,DR39)</f>
        <v>80</v>
      </c>
      <c r="DT39" s="29">
        <v>0</v>
      </c>
      <c r="DU39" s="29"/>
      <c r="DV39" s="29">
        <f>IF(DU39&gt;68,68,DU39)</f>
        <v>0</v>
      </c>
      <c r="DW39" s="29">
        <f>MAX(DT39,DV39)</f>
        <v>0</v>
      </c>
      <c r="DX39" s="18">
        <v>0</v>
      </c>
      <c r="DY39" s="18">
        <v>0</v>
      </c>
      <c r="DZ39" s="1"/>
      <c r="EA39" s="15">
        <f>AVERAGE(DJ39,DM39:DO39, DS39, DW39)</f>
        <v>47.143333333333338</v>
      </c>
      <c r="EB39" s="1">
        <v>26.67</v>
      </c>
      <c r="EC39" s="1">
        <v>60</v>
      </c>
      <c r="ED39" s="1">
        <v>46.67</v>
      </c>
      <c r="EE39" s="1">
        <f>IF(ED39&gt;68,68,ED39)</f>
        <v>46.67</v>
      </c>
      <c r="EF39" s="1">
        <f>MAX(EB39:EC39,EE39)</f>
        <v>60</v>
      </c>
      <c r="EG39" s="29">
        <v>5.56</v>
      </c>
      <c r="EH39" s="29">
        <v>80</v>
      </c>
      <c r="EI39" s="29">
        <v>0</v>
      </c>
      <c r="EJ39" s="29">
        <f>IF(EI39&gt;68,68,EI39)</f>
        <v>0</v>
      </c>
      <c r="EK39" s="29">
        <f>MAX(EG39:EH39,EJ39)</f>
        <v>80</v>
      </c>
      <c r="EL39" s="1">
        <v>5.56</v>
      </c>
      <c r="EM39" s="1">
        <v>86.67</v>
      </c>
      <c r="EN39" s="1">
        <v>0</v>
      </c>
      <c r="EO39" s="1">
        <f>IF(EN39&gt;68,68,EN39)</f>
        <v>0</v>
      </c>
      <c r="EP39" s="1">
        <f>MAX(EL39:EM39,EO39)</f>
        <v>86.67</v>
      </c>
      <c r="EQ39" s="29">
        <v>0</v>
      </c>
      <c r="ER39" s="29">
        <v>0</v>
      </c>
      <c r="ES39" s="29"/>
      <c r="ET39" s="15">
        <f>AVERAGE(EF39,EK39,EP39,ES39)</f>
        <v>75.556666666666672</v>
      </c>
      <c r="EU39" s="1">
        <v>0</v>
      </c>
      <c r="EV39" s="1">
        <v>0</v>
      </c>
      <c r="EW39" s="1">
        <f>MIN(MAX(EU39:EV39)+0.2*FC39, 100)</f>
        <v>16.400000000000002</v>
      </c>
      <c r="EX39" s="29">
        <v>0</v>
      </c>
      <c r="EY39" s="29">
        <v>0</v>
      </c>
      <c r="EZ39" s="29">
        <f>MIN(MAX(EX39:EY39)+0.15*FC39, 100)</f>
        <v>12.299999999999999</v>
      </c>
      <c r="FA39" s="1">
        <v>82</v>
      </c>
      <c r="FB39" s="1">
        <v>0</v>
      </c>
      <c r="FC39" s="1">
        <f>MAX(FA39:FB39)</f>
        <v>82</v>
      </c>
      <c r="FD39" s="15">
        <f>AVERAGE(EW39,EZ39,FC39)</f>
        <v>36.9</v>
      </c>
      <c r="FE39" s="3">
        <v>0.25</v>
      </c>
      <c r="FF39" s="3">
        <v>0.2</v>
      </c>
      <c r="FG39" s="3">
        <v>0.25</v>
      </c>
      <c r="FH39" s="3">
        <v>0.3</v>
      </c>
      <c r="FI39" s="25">
        <f>MIN(IF(D39="Yes",AR39+DI39,0),100)</f>
        <v>100</v>
      </c>
      <c r="FJ39" s="25">
        <f>IF(FN39&lt;0,FI39+FN39*-4,FI39)</f>
        <v>100</v>
      </c>
      <c r="FK39" s="25">
        <f>MIN(IF(D39="Yes",AR39+EA39,0), 100)</f>
        <v>48.143333333333338</v>
      </c>
      <c r="FL39" s="25">
        <f>MIN(IF(D39="Yes",AR39+ET39,0),100)</f>
        <v>76.556666666666672</v>
      </c>
      <c r="FM39" s="25">
        <f>MIN(IF(D39="Yes",AR39+FD39,0), 100)</f>
        <v>37.9</v>
      </c>
      <c r="FN39" s="26">
        <f>FE39*FI39+FF39*FK39+FG39*FL39+FH39*FM39</f>
        <v>65.137833333333333</v>
      </c>
      <c r="FO39" s="26">
        <f>FE39*FJ39+FF39*FK39+FG39*FL39+FH39*FM39</f>
        <v>65.137833333333333</v>
      </c>
    </row>
    <row r="40" spans="1:171" customFormat="1" x14ac:dyDescent="0.3">
      <c r="A40">
        <v>1402019065</v>
      </c>
      <c r="B40" t="s">
        <v>156</v>
      </c>
      <c r="C40" t="s">
        <v>112</v>
      </c>
      <c r="D40" s="2" t="s">
        <v>301</v>
      </c>
      <c r="E40" s="6"/>
      <c r="F40" s="6"/>
      <c r="G40" s="7">
        <v>1</v>
      </c>
      <c r="H40" s="7">
        <v>1</v>
      </c>
      <c r="I40" s="6"/>
      <c r="J40" s="6">
        <v>1</v>
      </c>
      <c r="K40" s="7"/>
      <c r="L40" s="7"/>
      <c r="M40" s="6"/>
      <c r="N40" s="8"/>
      <c r="O40" s="7"/>
      <c r="P40" s="7"/>
      <c r="Q40" s="6"/>
      <c r="R40" s="8"/>
      <c r="S40" s="7">
        <v>1</v>
      </c>
      <c r="T40" s="7"/>
      <c r="U40" s="6">
        <v>1</v>
      </c>
      <c r="V40" s="16"/>
      <c r="W40" s="7"/>
      <c r="X40" s="7"/>
      <c r="Y40" s="6"/>
      <c r="Z40" s="6"/>
      <c r="AA40" s="7"/>
      <c r="AB40" s="7"/>
      <c r="AC40" s="6"/>
      <c r="AD40" s="6"/>
      <c r="AE40" s="7"/>
      <c r="AF40" s="8"/>
      <c r="AG40" s="10">
        <v>14</v>
      </c>
      <c r="AH40" s="10">
        <v>10</v>
      </c>
      <c r="AI40" s="10">
        <f>COUNT(E40:AF40)</f>
        <v>5</v>
      </c>
      <c r="AJ40" s="22">
        <f>IF(D40="Yes",(AG40-AI40+(DI40-50)/AH40)/AG40,0)</f>
        <v>1.3214285714285714</v>
      </c>
      <c r="AK40" s="11">
        <f>SUM(E40:AF40)</f>
        <v>5</v>
      </c>
      <c r="AL40" s="10">
        <f>MAX(AK40-AM40-AN40,0)*-1</f>
        <v>0</v>
      </c>
      <c r="AM40" s="10">
        <v>10</v>
      </c>
      <c r="AN40" s="10">
        <v>3</v>
      </c>
      <c r="AO40" s="7">
        <f>AK40+AL40+AP40</f>
        <v>5</v>
      </c>
      <c r="AP40" s="6"/>
      <c r="AQ40" s="3">
        <v>0.5</v>
      </c>
      <c r="AR40" s="15">
        <f>MIN(AO40,AM40)*AQ40</f>
        <v>2.5</v>
      </c>
      <c r="AS40" s="6">
        <v>0</v>
      </c>
      <c r="AT40" s="6">
        <v>0</v>
      </c>
      <c r="AU40" s="6">
        <v>8</v>
      </c>
      <c r="AV40" s="6">
        <v>0</v>
      </c>
      <c r="AW40" s="7"/>
      <c r="AX40" s="7">
        <v>0</v>
      </c>
      <c r="AY40" s="7"/>
      <c r="AZ40" s="7">
        <v>0</v>
      </c>
      <c r="BA40" s="6"/>
      <c r="BB40" s="6">
        <v>3</v>
      </c>
      <c r="BC40" s="6"/>
      <c r="BD40" s="6">
        <v>0</v>
      </c>
      <c r="BE40" s="7"/>
      <c r="BF40" s="7">
        <f>IF(EF40&gt;=70, 5, 0)</f>
        <v>0</v>
      </c>
      <c r="BG40" s="7"/>
      <c r="BH40" s="7"/>
      <c r="BI40" s="7">
        <v>0</v>
      </c>
      <c r="BJ40" s="6"/>
      <c r="BK40" s="6">
        <f>IF(EW40&gt;=70, 6, 0)</f>
        <v>0</v>
      </c>
      <c r="BL40" s="6">
        <v>0</v>
      </c>
      <c r="BM40" s="7">
        <v>0</v>
      </c>
      <c r="BN40" s="7">
        <v>-5</v>
      </c>
      <c r="BO40" s="7">
        <v>0</v>
      </c>
      <c r="BP40" s="6"/>
      <c r="BQ40" s="6">
        <f>IF(EZ40&gt;=70, 6, 0)</f>
        <v>0</v>
      </c>
      <c r="BR40" s="6">
        <v>-5</v>
      </c>
      <c r="BS40" s="7"/>
      <c r="BT40" s="7">
        <v>0</v>
      </c>
      <c r="BU40" s="7">
        <v>0</v>
      </c>
      <c r="BV40" s="6">
        <v>5</v>
      </c>
      <c r="BW40" s="6">
        <v>0</v>
      </c>
      <c r="BX40" s="6">
        <f>IF(EK40&gt;=70, 5, 0)</f>
        <v>5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7">
        <v>0</v>
      </c>
      <c r="CL40" s="7">
        <v>0</v>
      </c>
      <c r="CM40" s="7">
        <v>0</v>
      </c>
      <c r="CN40" s="6">
        <v>0</v>
      </c>
      <c r="CO40" s="6">
        <f>IF(ES40&gt;=70, 5, 0)</f>
        <v>0</v>
      </c>
      <c r="CP40" s="6">
        <v>0</v>
      </c>
      <c r="CQ40" s="6"/>
      <c r="CR40" s="6">
        <v>0</v>
      </c>
      <c r="CS40" s="7"/>
      <c r="CT40" s="7">
        <f>IF(FC40&gt;=70, 6, 0)</f>
        <v>0</v>
      </c>
      <c r="CU40" s="7">
        <v>-5</v>
      </c>
      <c r="CV40" s="6">
        <v>20</v>
      </c>
      <c r="CW40" s="7">
        <v>6</v>
      </c>
      <c r="CX40" s="7">
        <v>6</v>
      </c>
      <c r="CY40" s="7">
        <v>10</v>
      </c>
      <c r="CZ40" s="7">
        <v>6</v>
      </c>
      <c r="DA40" s="7">
        <v>10</v>
      </c>
      <c r="DB40" s="7">
        <f>IF(AND(DS40&gt;0,DW40&gt;0),4,0)</f>
        <v>4</v>
      </c>
      <c r="DC40" s="7">
        <f>IF(AND(EF40&gt;0,EK40&gt;0,EP40&gt;0),4,0)</f>
        <v>4</v>
      </c>
      <c r="DD40" s="7">
        <f>IF(SUM(BW40,BY40,CB40,CC40,CE40,CH40,CK40,CL40,CN40,CP40)&gt;-1,4,0)</f>
        <v>4</v>
      </c>
      <c r="DE40" s="7">
        <f>IF(FC40&gt;0,4,0)</f>
        <v>4</v>
      </c>
      <c r="DF40" s="6">
        <f>10+5</f>
        <v>15</v>
      </c>
      <c r="DG40" s="10">
        <f>SUM(AS40:DF40)</f>
        <v>95</v>
      </c>
      <c r="DH40" s="10">
        <v>50</v>
      </c>
      <c r="DI40" s="17">
        <f>DG40+DH40</f>
        <v>145</v>
      </c>
      <c r="DJ40" s="1">
        <v>88.57</v>
      </c>
      <c r="DK40" s="18">
        <v>50</v>
      </c>
      <c r="DL40" s="18">
        <v>100</v>
      </c>
      <c r="DM40" s="29">
        <f>AVERAGE(DK40:DL40)</f>
        <v>75</v>
      </c>
      <c r="DN40" s="1">
        <v>0</v>
      </c>
      <c r="DO40" s="29">
        <v>40</v>
      </c>
      <c r="DP40" s="1">
        <v>48</v>
      </c>
      <c r="DQ40" s="1"/>
      <c r="DR40" s="1">
        <f>IF(DQ40&gt;68, 68, DQ40)</f>
        <v>0</v>
      </c>
      <c r="DS40" s="1">
        <f>MAX(DP40,DR40)</f>
        <v>48</v>
      </c>
      <c r="DT40" s="29">
        <v>30</v>
      </c>
      <c r="DU40" s="29"/>
      <c r="DV40" s="29">
        <f>IF(DU40&gt;68,68,DU40)</f>
        <v>0</v>
      </c>
      <c r="DW40" s="29">
        <f>MAX(DT40,DV40)</f>
        <v>30</v>
      </c>
      <c r="DX40" s="18">
        <v>0</v>
      </c>
      <c r="DY40" s="18">
        <v>0</v>
      </c>
      <c r="DZ40" s="1"/>
      <c r="EA40" s="15">
        <f>AVERAGE(DJ40,DM40:DO40, DS40, DW40)</f>
        <v>46.928333333333335</v>
      </c>
      <c r="EB40" s="1">
        <v>33.33</v>
      </c>
      <c r="EC40" s="1">
        <v>13.33</v>
      </c>
      <c r="ED40" s="1">
        <v>0</v>
      </c>
      <c r="EE40" s="1">
        <f>IF(ED40&gt;68,68,ED40)</f>
        <v>0</v>
      </c>
      <c r="EF40" s="1">
        <f>MAX(EB40:EC40,EE40)</f>
        <v>33.33</v>
      </c>
      <c r="EG40" s="29">
        <v>27.78</v>
      </c>
      <c r="EH40" s="29">
        <v>73.33</v>
      </c>
      <c r="EI40" s="29">
        <v>0</v>
      </c>
      <c r="EJ40" s="29">
        <f>IF(EI40&gt;68,68,EI40)</f>
        <v>0</v>
      </c>
      <c r="EK40" s="29">
        <f>MAX(EG40:EH40,EJ40)</f>
        <v>73.33</v>
      </c>
      <c r="EL40" s="1">
        <v>27.78</v>
      </c>
      <c r="EM40" s="1">
        <v>93.33</v>
      </c>
      <c r="EN40" s="1">
        <v>0</v>
      </c>
      <c r="EO40" s="1">
        <f>IF(EN40&gt;68,68,EN40)</f>
        <v>0</v>
      </c>
      <c r="EP40" s="1">
        <f>MAX(EL40:EM40,EO40)</f>
        <v>93.33</v>
      </c>
      <c r="EQ40" s="29">
        <v>0</v>
      </c>
      <c r="ER40" s="29">
        <v>0</v>
      </c>
      <c r="ES40" s="29"/>
      <c r="ET40" s="15">
        <f>AVERAGE(EF40,EK40,EP40,ES40)</f>
        <v>66.663333333333341</v>
      </c>
      <c r="EU40" s="1">
        <v>0</v>
      </c>
      <c r="EV40" s="1">
        <v>12</v>
      </c>
      <c r="EW40" s="1">
        <f>MIN(MAX(EU40:EV40)+0.2*FC40, 100)</f>
        <v>25.4</v>
      </c>
      <c r="EX40" s="29">
        <v>8.33</v>
      </c>
      <c r="EY40" s="29">
        <v>0</v>
      </c>
      <c r="EZ40" s="29">
        <f>MIN(MAX(EX40:EY40)+0.15*FC40, 100)</f>
        <v>18.38</v>
      </c>
      <c r="FA40" s="1">
        <v>67</v>
      </c>
      <c r="FB40" s="1">
        <v>0</v>
      </c>
      <c r="FC40" s="1">
        <f>MAX(FA40:FB40)</f>
        <v>67</v>
      </c>
      <c r="FD40" s="15">
        <f>AVERAGE(EW40,EZ40,FC40)</f>
        <v>36.926666666666669</v>
      </c>
      <c r="FE40" s="3">
        <v>0.25</v>
      </c>
      <c r="FF40" s="3">
        <v>0.2</v>
      </c>
      <c r="FG40" s="3">
        <v>0.25</v>
      </c>
      <c r="FH40" s="3">
        <v>0.3</v>
      </c>
      <c r="FI40" s="25">
        <f>MIN(IF(D40="Yes",AR40+DI40,0),100)</f>
        <v>100</v>
      </c>
      <c r="FJ40" s="25">
        <f>IF(FN40&lt;0,FI40+FN40*-4,FI40)</f>
        <v>100</v>
      </c>
      <c r="FK40" s="25">
        <f>MIN(IF(D40="Yes",AR40+EA40,0), 100)</f>
        <v>49.428333333333335</v>
      </c>
      <c r="FL40" s="25">
        <f>MIN(IF(D40="Yes",AR40+ET40,0),100)</f>
        <v>69.163333333333341</v>
      </c>
      <c r="FM40" s="25">
        <f>MIN(IF(D40="Yes",AR40+FD40,0), 100)</f>
        <v>39.426666666666669</v>
      </c>
      <c r="FN40" s="26">
        <f>FE40*FI40+FF40*FK40+FG40*FL40+FH40*FM40</f>
        <v>64.004500000000007</v>
      </c>
      <c r="FO40" s="26">
        <f>FE40*FJ40+FF40*FK40+FG40*FL40+FH40*FM40</f>
        <v>64.004500000000007</v>
      </c>
    </row>
    <row r="41" spans="1:171" customFormat="1" x14ac:dyDescent="0.3">
      <c r="A41">
        <v>1402018169</v>
      </c>
      <c r="B41" t="s">
        <v>193</v>
      </c>
      <c r="C41" t="s">
        <v>114</v>
      </c>
      <c r="D41" s="2" t="s">
        <v>301</v>
      </c>
      <c r="E41" s="6"/>
      <c r="F41" s="6"/>
      <c r="G41" s="7"/>
      <c r="H41" s="7">
        <v>1</v>
      </c>
      <c r="I41" s="6">
        <v>1</v>
      </c>
      <c r="J41" s="6"/>
      <c r="K41" s="7"/>
      <c r="L41" s="7"/>
      <c r="M41" s="6"/>
      <c r="N41" s="8"/>
      <c r="O41" s="7"/>
      <c r="P41" s="7"/>
      <c r="Q41" s="6">
        <v>1</v>
      </c>
      <c r="R41" s="8"/>
      <c r="S41" s="7">
        <v>1</v>
      </c>
      <c r="T41" s="7">
        <v>1</v>
      </c>
      <c r="U41" s="6"/>
      <c r="V41" s="6"/>
      <c r="W41" s="7"/>
      <c r="X41" s="7"/>
      <c r="Y41" s="6"/>
      <c r="Z41" s="6"/>
      <c r="AA41" s="7"/>
      <c r="AB41" s="7"/>
      <c r="AC41" s="6"/>
      <c r="AD41" s="6"/>
      <c r="AE41" s="7"/>
      <c r="AF41" s="8"/>
      <c r="AG41" s="10">
        <v>14</v>
      </c>
      <c r="AH41" s="10">
        <v>10</v>
      </c>
      <c r="AI41" s="10">
        <f>COUNT(E41:AF41)</f>
        <v>5</v>
      </c>
      <c r="AJ41" s="22">
        <f>IF(D41="Yes",(AG41-AI41+(DI41-50)/AH41)/AG41,0)</f>
        <v>1.0142857142857142</v>
      </c>
      <c r="AK41" s="11">
        <f>SUM(E41:AF41)</f>
        <v>5</v>
      </c>
      <c r="AL41" s="10">
        <f>MAX(AK41-AM41-AN41,0)*-1</f>
        <v>0</v>
      </c>
      <c r="AM41" s="10">
        <v>10</v>
      </c>
      <c r="AN41" s="10">
        <v>3</v>
      </c>
      <c r="AO41" s="7">
        <f>AK41+AL41+AP41</f>
        <v>5</v>
      </c>
      <c r="AP41" s="6"/>
      <c r="AQ41" s="3">
        <v>0.5</v>
      </c>
      <c r="AR41" s="15">
        <f>MIN(AO41,AM41)*AQ41</f>
        <v>2.5</v>
      </c>
      <c r="AS41" s="6">
        <v>0</v>
      </c>
      <c r="AT41" s="6">
        <v>0</v>
      </c>
      <c r="AU41" s="6">
        <v>1</v>
      </c>
      <c r="AV41" s="6">
        <v>0</v>
      </c>
      <c r="AW41" s="7">
        <v>-5</v>
      </c>
      <c r="AX41" s="7">
        <v>0</v>
      </c>
      <c r="AY41" s="7"/>
      <c r="AZ41" s="7">
        <v>0</v>
      </c>
      <c r="BA41" s="6"/>
      <c r="BB41" s="6">
        <v>0</v>
      </c>
      <c r="BC41" s="6"/>
      <c r="BD41" s="6">
        <v>0</v>
      </c>
      <c r="BE41" s="7"/>
      <c r="BF41" s="7">
        <f>IF(EF41&gt;=70, 5, 0)</f>
        <v>0</v>
      </c>
      <c r="BG41" s="7"/>
      <c r="BH41" s="7"/>
      <c r="BI41" s="7">
        <v>0</v>
      </c>
      <c r="BJ41" s="6"/>
      <c r="BK41" s="6">
        <f>IF(EW41&gt;=70, 6, 0)</f>
        <v>0</v>
      </c>
      <c r="BL41" s="6">
        <v>-5</v>
      </c>
      <c r="BM41" s="7">
        <v>0</v>
      </c>
      <c r="BN41" s="7">
        <v>0</v>
      </c>
      <c r="BO41" s="7">
        <v>0</v>
      </c>
      <c r="BP41" s="6"/>
      <c r="BQ41" s="6">
        <f>IF(EZ41&gt;=70, 6, 0)</f>
        <v>0</v>
      </c>
      <c r="BR41" s="6">
        <v>0</v>
      </c>
      <c r="BS41" s="7"/>
      <c r="BT41" s="7">
        <v>0</v>
      </c>
      <c r="BU41" s="7">
        <v>0</v>
      </c>
      <c r="BV41" s="6"/>
      <c r="BW41" s="6">
        <v>0</v>
      </c>
      <c r="BX41" s="6">
        <f>IF(EK41&gt;=70, 5, 0)</f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7">
        <v>0</v>
      </c>
      <c r="CL41" s="7">
        <v>0</v>
      </c>
      <c r="CM41" s="7">
        <v>0</v>
      </c>
      <c r="CN41" s="6">
        <v>0</v>
      </c>
      <c r="CO41" s="6">
        <f>IF(ES41&gt;=70, 5, 0)</f>
        <v>0</v>
      </c>
      <c r="CP41" s="6">
        <v>0</v>
      </c>
      <c r="CQ41" s="6"/>
      <c r="CR41" s="6">
        <v>0</v>
      </c>
      <c r="CS41" s="7"/>
      <c r="CT41" s="7">
        <f>IF(FC41&gt;=70, 6, 0)</f>
        <v>6</v>
      </c>
      <c r="CU41" s="7">
        <v>0</v>
      </c>
      <c r="CV41" s="6">
        <v>20</v>
      </c>
      <c r="CW41" s="7">
        <v>6</v>
      </c>
      <c r="CX41" s="7">
        <v>6</v>
      </c>
      <c r="CY41" s="7">
        <v>0</v>
      </c>
      <c r="CZ41" s="7">
        <v>6</v>
      </c>
      <c r="DA41" s="7">
        <v>0</v>
      </c>
      <c r="DB41" s="7">
        <f>IF(AND(DS41&gt;0,DW41&gt;0),4,0)</f>
        <v>0</v>
      </c>
      <c r="DC41" s="7">
        <f>IF(AND(EF41&gt;0,EK41&gt;0,EP41&gt;0),4,0)</f>
        <v>4</v>
      </c>
      <c r="DD41" s="7">
        <f>IF(SUM(BW41,BY41,CB41,CC41,CE41,CH41,CK41,CL41,CN41,CP41)&gt;-1,4,0)</f>
        <v>4</v>
      </c>
      <c r="DE41" s="7">
        <f>IF(FC41&gt;0,4,0)</f>
        <v>4</v>
      </c>
      <c r="DF41" s="6">
        <f>5</f>
        <v>5</v>
      </c>
      <c r="DG41" s="10">
        <f>SUM(AS41:DF41)</f>
        <v>52</v>
      </c>
      <c r="DH41" s="10">
        <v>50</v>
      </c>
      <c r="DI41" s="17">
        <f>DG41+DH41</f>
        <v>102</v>
      </c>
      <c r="DJ41" s="1">
        <v>68.569999999999993</v>
      </c>
      <c r="DK41" s="18">
        <v>75</v>
      </c>
      <c r="DL41" s="18">
        <v>100</v>
      </c>
      <c r="DM41" s="29">
        <f>AVERAGE(DK41:DL41)</f>
        <v>87.5</v>
      </c>
      <c r="DN41" s="1">
        <v>0</v>
      </c>
      <c r="DO41" s="29">
        <v>0</v>
      </c>
      <c r="DP41" s="1">
        <v>85</v>
      </c>
      <c r="DQ41" s="1"/>
      <c r="DR41" s="1">
        <f>IF(DQ41&gt;68, 68, DQ41)</f>
        <v>0</v>
      </c>
      <c r="DS41" s="1">
        <f>MAX(DP41,DR41)</f>
        <v>85</v>
      </c>
      <c r="DT41" s="29">
        <v>0</v>
      </c>
      <c r="DU41" s="29"/>
      <c r="DV41" s="29">
        <f>IF(DU41&gt;68,68,DU41)</f>
        <v>0</v>
      </c>
      <c r="DW41" s="29">
        <f>MAX(DT41,DV41)</f>
        <v>0</v>
      </c>
      <c r="DX41" s="18">
        <v>0</v>
      </c>
      <c r="DY41" s="18">
        <v>0</v>
      </c>
      <c r="DZ41" s="1"/>
      <c r="EA41" s="15">
        <f>AVERAGE(DJ41,DM41:DO41, DS41, DW41)</f>
        <v>40.178333333333335</v>
      </c>
      <c r="EB41" s="1">
        <v>40</v>
      </c>
      <c r="EC41" s="1">
        <v>40</v>
      </c>
      <c r="ED41" s="1">
        <v>40</v>
      </c>
      <c r="EE41" s="1">
        <f>IF(ED41&gt;68,68,ED41)</f>
        <v>40</v>
      </c>
      <c r="EF41" s="1">
        <f>MAX(EB41:EC41,EE41)</f>
        <v>40</v>
      </c>
      <c r="EG41" s="29">
        <v>16.670000000000002</v>
      </c>
      <c r="EH41" s="29">
        <v>40</v>
      </c>
      <c r="EI41" s="29">
        <v>33.33</v>
      </c>
      <c r="EJ41" s="29">
        <f>IF(EI41&gt;68,68,EI41)</f>
        <v>33.33</v>
      </c>
      <c r="EK41" s="29">
        <f>MAX(EG41:EH41,EJ41)</f>
        <v>40</v>
      </c>
      <c r="EL41" s="1">
        <v>16.670000000000002</v>
      </c>
      <c r="EM41" s="1">
        <v>66.67</v>
      </c>
      <c r="EN41" s="1">
        <v>0</v>
      </c>
      <c r="EO41" s="1">
        <f>IF(EN41&gt;68,68,EN41)</f>
        <v>0</v>
      </c>
      <c r="EP41" s="1">
        <f>MAX(EL41:EM41,EO41)</f>
        <v>66.67</v>
      </c>
      <c r="EQ41" s="29">
        <v>0</v>
      </c>
      <c r="ER41" s="29">
        <v>0</v>
      </c>
      <c r="ES41" s="29"/>
      <c r="ET41" s="15">
        <f>AVERAGE(EF41,EK41,EP41,ES41)</f>
        <v>48.890000000000008</v>
      </c>
      <c r="EU41" s="1">
        <v>13.33</v>
      </c>
      <c r="EV41" s="1">
        <v>0</v>
      </c>
      <c r="EW41" s="1">
        <f>MIN(MAX(EU41:EV41)+0.2*FC41, 100)</f>
        <v>28.93</v>
      </c>
      <c r="EX41" s="29">
        <v>50</v>
      </c>
      <c r="EY41" s="29">
        <v>0</v>
      </c>
      <c r="EZ41" s="29">
        <f>MIN(MAX(EX41:EY41)+0.15*FC41, 100)</f>
        <v>61.7</v>
      </c>
      <c r="FA41" s="1">
        <v>78</v>
      </c>
      <c r="FB41" s="1">
        <v>0</v>
      </c>
      <c r="FC41" s="1">
        <f>MAX(FA41:FB41)</f>
        <v>78</v>
      </c>
      <c r="FD41" s="15">
        <f>AVERAGE(EW41,EZ41,FC41)</f>
        <v>56.21</v>
      </c>
      <c r="FE41" s="3">
        <v>0.25</v>
      </c>
      <c r="FF41" s="3">
        <v>0.2</v>
      </c>
      <c r="FG41" s="3">
        <v>0.25</v>
      </c>
      <c r="FH41" s="3">
        <v>0.3</v>
      </c>
      <c r="FI41" s="25">
        <f>MIN(IF(D41="Yes",AR41+DI41,0),100)</f>
        <v>100</v>
      </c>
      <c r="FJ41" s="25">
        <f>IF(FN41&lt;0,FI41+FN41*-4,FI41)</f>
        <v>100</v>
      </c>
      <c r="FK41" s="25">
        <f>MIN(IF(D41="Yes",AR41+EA41,0), 100)</f>
        <v>42.678333333333335</v>
      </c>
      <c r="FL41" s="25">
        <f>MIN(IF(D41="Yes",AR41+ET41,0),100)</f>
        <v>51.390000000000008</v>
      </c>
      <c r="FM41" s="25">
        <f>MIN(IF(D41="Yes",AR41+FD41,0), 100)</f>
        <v>58.71</v>
      </c>
      <c r="FN41" s="26">
        <f>FE41*FI41+FF41*FK41+FG41*FL41+FH41*FM41</f>
        <v>63.996166666666674</v>
      </c>
      <c r="FO41" s="26">
        <f>FE41*FJ41+FF41*FK41+FG41*FL41+FH41*FM41</f>
        <v>63.996166666666674</v>
      </c>
    </row>
    <row r="42" spans="1:171" customFormat="1" x14ac:dyDescent="0.3">
      <c r="A42">
        <v>1402019079</v>
      </c>
      <c r="B42" t="s">
        <v>163</v>
      </c>
      <c r="C42" t="s">
        <v>112</v>
      </c>
      <c r="D42" s="2" t="s">
        <v>301</v>
      </c>
      <c r="E42" s="6">
        <v>1</v>
      </c>
      <c r="F42" s="6"/>
      <c r="G42" s="7">
        <v>1</v>
      </c>
      <c r="H42" s="7"/>
      <c r="I42" s="6"/>
      <c r="J42" s="6"/>
      <c r="K42" s="7"/>
      <c r="L42" s="7"/>
      <c r="M42" s="6"/>
      <c r="N42" s="8"/>
      <c r="O42" s="7"/>
      <c r="P42" s="7"/>
      <c r="Q42" s="6"/>
      <c r="R42" s="8"/>
      <c r="S42" s="7">
        <v>0</v>
      </c>
      <c r="T42" s="7"/>
      <c r="U42" s="6"/>
      <c r="V42" s="16"/>
      <c r="W42" s="7"/>
      <c r="X42" s="7"/>
      <c r="Y42" s="6"/>
      <c r="Z42" s="6"/>
      <c r="AA42" s="7"/>
      <c r="AB42" s="7"/>
      <c r="AC42" s="6"/>
      <c r="AD42" s="6"/>
      <c r="AE42" s="7"/>
      <c r="AF42" s="8"/>
      <c r="AG42" s="10">
        <v>14</v>
      </c>
      <c r="AH42" s="10">
        <v>10</v>
      </c>
      <c r="AI42" s="10">
        <f>COUNT(E42:AF42)</f>
        <v>3</v>
      </c>
      <c r="AJ42" s="22">
        <f>IF(D42="Yes",(AG42-AI42+(DI42-50)/AH42)/AG42,0)</f>
        <v>1.1285714285714286</v>
      </c>
      <c r="AK42" s="11">
        <f>SUM(E42:AF42)</f>
        <v>2</v>
      </c>
      <c r="AL42" s="10">
        <f>MAX(AK42-AM42-AN42,0)*-1</f>
        <v>0</v>
      </c>
      <c r="AM42" s="10">
        <v>10</v>
      </c>
      <c r="AN42" s="10">
        <v>3</v>
      </c>
      <c r="AO42" s="7">
        <f>AK42+AL42+AP42</f>
        <v>2</v>
      </c>
      <c r="AP42" s="6"/>
      <c r="AQ42" s="3">
        <v>0.5</v>
      </c>
      <c r="AR42" s="15">
        <f>MIN(AO42,AM42)*AQ42</f>
        <v>1</v>
      </c>
      <c r="AS42" s="6">
        <v>0</v>
      </c>
      <c r="AT42" s="6">
        <v>0</v>
      </c>
      <c r="AU42" s="6">
        <v>7</v>
      </c>
      <c r="AV42" s="6">
        <v>0</v>
      </c>
      <c r="AW42" s="7"/>
      <c r="AX42" s="7">
        <v>0</v>
      </c>
      <c r="AY42" s="7"/>
      <c r="AZ42" s="7">
        <v>0</v>
      </c>
      <c r="BA42" s="6"/>
      <c r="BB42" s="6">
        <v>0</v>
      </c>
      <c r="BC42" s="6"/>
      <c r="BD42" s="6">
        <v>0</v>
      </c>
      <c r="BE42" s="7"/>
      <c r="BF42" s="7">
        <f>IF(EF42&gt;=70, 5, 0)</f>
        <v>5</v>
      </c>
      <c r="BG42" s="7"/>
      <c r="BH42" s="7"/>
      <c r="BI42" s="7">
        <v>0</v>
      </c>
      <c r="BJ42" s="6"/>
      <c r="BK42" s="6">
        <f>IF(EW42&gt;=70, 6, 0)</f>
        <v>0</v>
      </c>
      <c r="BL42" s="6">
        <v>0</v>
      </c>
      <c r="BM42" s="7">
        <v>0</v>
      </c>
      <c r="BN42" s="7">
        <v>-5</v>
      </c>
      <c r="BO42" s="7">
        <v>0</v>
      </c>
      <c r="BP42" s="6"/>
      <c r="BQ42" s="6">
        <f>IF(EZ42&gt;=70, 6, 0)</f>
        <v>0</v>
      </c>
      <c r="BR42" s="6">
        <v>0</v>
      </c>
      <c r="BS42" s="7"/>
      <c r="BT42" s="7">
        <v>0</v>
      </c>
      <c r="BU42" s="7">
        <v>0</v>
      </c>
      <c r="BV42" s="6">
        <v>5</v>
      </c>
      <c r="BW42" s="6">
        <v>0</v>
      </c>
      <c r="BX42" s="6">
        <f>IF(EK42&gt;=70, 5, 0)</f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7">
        <v>0</v>
      </c>
      <c r="CL42" s="7">
        <v>0</v>
      </c>
      <c r="CM42" s="7">
        <v>0</v>
      </c>
      <c r="CN42" s="6">
        <v>0</v>
      </c>
      <c r="CO42" s="6">
        <f>IF(ES42&gt;=70, 5, 0)</f>
        <v>0</v>
      </c>
      <c r="CP42" s="6">
        <v>0</v>
      </c>
      <c r="CQ42" s="6"/>
      <c r="CR42" s="6">
        <v>0</v>
      </c>
      <c r="CS42" s="7"/>
      <c r="CT42" s="7">
        <f>IF(FC42&gt;=70, 6, 0)</f>
        <v>0</v>
      </c>
      <c r="CU42" s="7">
        <v>0</v>
      </c>
      <c r="CV42" s="6"/>
      <c r="CW42" s="7">
        <v>6</v>
      </c>
      <c r="CX42" s="7">
        <v>6</v>
      </c>
      <c r="CY42" s="7">
        <v>0</v>
      </c>
      <c r="CZ42" s="7">
        <v>6</v>
      </c>
      <c r="DA42" s="7">
        <v>10</v>
      </c>
      <c r="DB42" s="7">
        <f>IF(AND(DS42&gt;0,DW42&gt;0),4,0)</f>
        <v>0</v>
      </c>
      <c r="DC42" s="7">
        <f>IF(AND(EF42&gt;0,EK42&gt;0,EP42&gt;0),4,0)</f>
        <v>4</v>
      </c>
      <c r="DD42" s="7">
        <f>IF(SUM(BW42,BY42,CB42,CC42,CE42,CH42,CK42,CL42,CN42,CP42)&gt;-1,4,0)</f>
        <v>4</v>
      </c>
      <c r="DE42" s="7">
        <f>IF(FC42&gt;0,4,0)</f>
        <v>0</v>
      </c>
      <c r="DF42" s="6"/>
      <c r="DG42" s="10">
        <f>SUM(AS42:DF42)</f>
        <v>48</v>
      </c>
      <c r="DH42" s="10">
        <v>50</v>
      </c>
      <c r="DI42" s="17">
        <f>DG42+DH42</f>
        <v>98</v>
      </c>
      <c r="DJ42" s="1">
        <v>88.57</v>
      </c>
      <c r="DK42" s="18">
        <v>100</v>
      </c>
      <c r="DL42" s="18">
        <v>100</v>
      </c>
      <c r="DM42" s="29">
        <f>AVERAGE(DK42:DL42)</f>
        <v>100</v>
      </c>
      <c r="DN42" s="1">
        <v>0</v>
      </c>
      <c r="DO42" s="29">
        <v>60</v>
      </c>
      <c r="DP42" s="1">
        <v>70</v>
      </c>
      <c r="DQ42" s="1"/>
      <c r="DR42" s="1">
        <f>IF(DQ42&gt;68, 68, DQ42)</f>
        <v>0</v>
      </c>
      <c r="DS42" s="1">
        <f>MAX(DP42,DR42)</f>
        <v>70</v>
      </c>
      <c r="DT42" s="29">
        <v>0</v>
      </c>
      <c r="DU42" s="29"/>
      <c r="DV42" s="29">
        <f>IF(DU42&gt;68,68,DU42)</f>
        <v>0</v>
      </c>
      <c r="DW42" s="29">
        <f>MAX(DT42,DV42)</f>
        <v>0</v>
      </c>
      <c r="DX42" s="18">
        <v>0</v>
      </c>
      <c r="DY42" s="18">
        <v>0</v>
      </c>
      <c r="DZ42" s="1"/>
      <c r="EA42" s="15">
        <f>AVERAGE(DJ42,DM42:DO42, DS42, DW42)</f>
        <v>53.094999999999999</v>
      </c>
      <c r="EB42" s="1">
        <v>53.33</v>
      </c>
      <c r="EC42" s="1">
        <v>80</v>
      </c>
      <c r="ED42" s="1">
        <v>0</v>
      </c>
      <c r="EE42" s="1">
        <f>IF(ED42&gt;68,68,ED42)</f>
        <v>0</v>
      </c>
      <c r="EF42" s="1">
        <f>MAX(EB42:EC42,EE42)</f>
        <v>80</v>
      </c>
      <c r="EG42" s="29">
        <v>27.78</v>
      </c>
      <c r="EH42" s="29">
        <v>66.67</v>
      </c>
      <c r="EI42" s="29">
        <v>0</v>
      </c>
      <c r="EJ42" s="29">
        <f>IF(EI42&gt;68,68,EI42)</f>
        <v>0</v>
      </c>
      <c r="EK42" s="29">
        <f>MAX(EG42:EH42,EJ42)</f>
        <v>66.67</v>
      </c>
      <c r="EL42" s="1">
        <v>27.78</v>
      </c>
      <c r="EM42" s="1">
        <v>80</v>
      </c>
      <c r="EN42" s="1">
        <v>0</v>
      </c>
      <c r="EO42" s="1">
        <f>IF(EN42&gt;68,68,EN42)</f>
        <v>0</v>
      </c>
      <c r="EP42" s="1">
        <f>MAX(EL42:EM42,EO42)</f>
        <v>80</v>
      </c>
      <c r="EQ42" s="29">
        <v>0</v>
      </c>
      <c r="ER42" s="29">
        <v>0</v>
      </c>
      <c r="ES42" s="29"/>
      <c r="ET42" s="15">
        <f>AVERAGE(EF42,EK42,EP42,ES42)</f>
        <v>75.556666666666672</v>
      </c>
      <c r="EU42" s="1">
        <v>13.33</v>
      </c>
      <c r="EV42" s="1">
        <v>0</v>
      </c>
      <c r="EW42" s="1">
        <f>MIN(MAX(EU42:EV42)+0.2*FC42, 100)</f>
        <v>13.33</v>
      </c>
      <c r="EX42" s="29">
        <v>58.33</v>
      </c>
      <c r="EY42" s="29">
        <v>0</v>
      </c>
      <c r="EZ42" s="29">
        <f>MIN(MAX(EX42:EY42)+0.15*FC42, 100)</f>
        <v>58.33</v>
      </c>
      <c r="FA42" s="1">
        <v>0</v>
      </c>
      <c r="FB42" s="1">
        <v>0</v>
      </c>
      <c r="FC42" s="1">
        <f>MAX(FA42:FB42)</f>
        <v>0</v>
      </c>
      <c r="FD42" s="15">
        <f>AVERAGE(EW42,EZ42,FC42)</f>
        <v>23.886666666666667</v>
      </c>
      <c r="FE42" s="3">
        <v>0.25</v>
      </c>
      <c r="FF42" s="3">
        <v>0.2</v>
      </c>
      <c r="FG42" s="3">
        <v>0.25</v>
      </c>
      <c r="FH42" s="3">
        <v>0.3</v>
      </c>
      <c r="FI42" s="25">
        <f>MIN(IF(D42="Yes",AR42+DI42,0),100)</f>
        <v>99</v>
      </c>
      <c r="FJ42" s="25">
        <f>IF(FN42&lt;0,FI42+FN42*-4,FI42)</f>
        <v>99</v>
      </c>
      <c r="FK42" s="25">
        <f>MIN(IF(D42="Yes",AR42+EA42,0), 100)</f>
        <v>54.094999999999999</v>
      </c>
      <c r="FL42" s="25">
        <f>MIN(IF(D42="Yes",AR42+ET42,0),100)</f>
        <v>76.556666666666672</v>
      </c>
      <c r="FM42" s="25">
        <f>MIN(IF(D42="Yes",AR42+FD42,0), 100)</f>
        <v>24.886666666666667</v>
      </c>
      <c r="FN42" s="26">
        <f>FE42*FI42+FF42*FK42+FG42*FL42+FH42*FM42</f>
        <v>62.174166666666672</v>
      </c>
      <c r="FO42" s="26">
        <f>FE42*FJ42+FF42*FK42+FG42*FL42+FH42*FM42</f>
        <v>62.174166666666672</v>
      </c>
    </row>
    <row r="43" spans="1:171" customFormat="1" x14ac:dyDescent="0.3">
      <c r="A43">
        <v>1402018071</v>
      </c>
      <c r="B43" t="s">
        <v>253</v>
      </c>
      <c r="C43" t="s">
        <v>140</v>
      </c>
      <c r="D43" s="2" t="s">
        <v>301</v>
      </c>
      <c r="E43" s="6"/>
      <c r="F43" s="6">
        <v>1</v>
      </c>
      <c r="G43" s="7"/>
      <c r="H43" s="7">
        <v>1</v>
      </c>
      <c r="I43" s="6"/>
      <c r="J43" s="6">
        <v>1</v>
      </c>
      <c r="K43" s="7"/>
      <c r="L43" s="7">
        <v>1</v>
      </c>
      <c r="M43" s="6">
        <v>1</v>
      </c>
      <c r="N43" s="8"/>
      <c r="O43" s="7"/>
      <c r="P43" s="7"/>
      <c r="Q43" s="6"/>
      <c r="R43" s="8"/>
      <c r="S43" s="7"/>
      <c r="T43" s="7"/>
      <c r="U43" s="6"/>
      <c r="V43" s="16"/>
      <c r="W43" s="7"/>
      <c r="X43" s="7"/>
      <c r="Y43" s="6"/>
      <c r="Z43" s="6"/>
      <c r="AA43" s="7"/>
      <c r="AB43" s="7"/>
      <c r="AC43" s="6"/>
      <c r="AD43" s="6"/>
      <c r="AE43" s="7"/>
      <c r="AF43" s="8"/>
      <c r="AG43" s="10">
        <v>14</v>
      </c>
      <c r="AH43" s="10">
        <v>10</v>
      </c>
      <c r="AI43" s="10">
        <f>COUNT(E43:AF43)</f>
        <v>5</v>
      </c>
      <c r="AJ43" s="22">
        <f>IF(D43="Yes",(AG43-AI43+(DI43-50)/AH43)/AG43,0)</f>
        <v>1.0571428571428572</v>
      </c>
      <c r="AK43" s="11">
        <f>SUM(E43:AF43)</f>
        <v>5</v>
      </c>
      <c r="AL43" s="10">
        <f>MAX(AK43-AM43-AN43,0)*-1</f>
        <v>0</v>
      </c>
      <c r="AM43" s="10">
        <v>10</v>
      </c>
      <c r="AN43" s="10">
        <v>3</v>
      </c>
      <c r="AO43" s="7">
        <f>AK43+AL43+AP43</f>
        <v>5</v>
      </c>
      <c r="AP43" s="6"/>
      <c r="AQ43" s="3">
        <v>0.5</v>
      </c>
      <c r="AR43" s="15">
        <f>MIN(AO43,AM43)*AQ43</f>
        <v>2.5</v>
      </c>
      <c r="AS43" s="6">
        <v>0</v>
      </c>
      <c r="AT43" s="6">
        <v>0</v>
      </c>
      <c r="AU43" s="6">
        <v>0</v>
      </c>
      <c r="AV43" s="6">
        <v>0</v>
      </c>
      <c r="AW43" s="7">
        <v>-5</v>
      </c>
      <c r="AX43" s="7">
        <v>0</v>
      </c>
      <c r="AY43" s="7"/>
      <c r="AZ43" s="7">
        <v>0</v>
      </c>
      <c r="BA43" s="6"/>
      <c r="BB43" s="6">
        <v>3</v>
      </c>
      <c r="BC43" s="6"/>
      <c r="BD43" s="6">
        <v>0</v>
      </c>
      <c r="BE43" s="7"/>
      <c r="BF43" s="7">
        <f>IF(EF43&gt;=70, 5, 0)</f>
        <v>0</v>
      </c>
      <c r="BG43" s="7"/>
      <c r="BH43" s="7"/>
      <c r="BI43" s="7">
        <v>0</v>
      </c>
      <c r="BJ43" s="6"/>
      <c r="BK43" s="6">
        <f>IF(EW43&gt;=70, 6, 0)</f>
        <v>0</v>
      </c>
      <c r="BL43" s="6">
        <v>-5</v>
      </c>
      <c r="BM43" s="7">
        <v>0</v>
      </c>
      <c r="BN43" s="7">
        <v>0</v>
      </c>
      <c r="BO43" s="7">
        <v>0</v>
      </c>
      <c r="BP43" s="6"/>
      <c r="BQ43" s="6">
        <f>IF(EZ43&gt;=70, 6, 0)</f>
        <v>0</v>
      </c>
      <c r="BR43" s="6">
        <v>0</v>
      </c>
      <c r="BS43" s="7"/>
      <c r="BT43" s="7">
        <v>0</v>
      </c>
      <c r="BU43" s="7">
        <v>0</v>
      </c>
      <c r="BV43" s="6">
        <v>5</v>
      </c>
      <c r="BW43" s="6">
        <v>0</v>
      </c>
      <c r="BX43" s="6">
        <f>IF(EK43&gt;=70, 5, 0)</f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7">
        <v>0</v>
      </c>
      <c r="CL43" s="7">
        <v>0</v>
      </c>
      <c r="CM43" s="7">
        <v>0</v>
      </c>
      <c r="CN43" s="6">
        <v>0</v>
      </c>
      <c r="CO43" s="6">
        <f>IF(ES43&gt;=70, 5, 0)</f>
        <v>0</v>
      </c>
      <c r="CP43" s="6">
        <v>0</v>
      </c>
      <c r="CQ43" s="6"/>
      <c r="CR43" s="6">
        <v>0</v>
      </c>
      <c r="CS43" s="7"/>
      <c r="CT43" s="7">
        <f>IF(FC43&gt;=70, 6, 0)</f>
        <v>6</v>
      </c>
      <c r="CU43" s="7">
        <v>0</v>
      </c>
      <c r="CV43" s="6">
        <v>20</v>
      </c>
      <c r="CW43" s="7">
        <v>6</v>
      </c>
      <c r="CX43" s="7">
        <v>0</v>
      </c>
      <c r="CY43" s="7">
        <v>10</v>
      </c>
      <c r="CZ43" s="7">
        <v>6</v>
      </c>
      <c r="DA43" s="7">
        <v>0</v>
      </c>
      <c r="DB43" s="7">
        <f>IF(AND(DS43&gt;0,DW43&gt;0),4,0)</f>
        <v>0</v>
      </c>
      <c r="DC43" s="7">
        <f>IF(AND(EF43&gt;0,EK43&gt;0,EP43&gt;0),4,0)</f>
        <v>4</v>
      </c>
      <c r="DD43" s="7">
        <f>IF(SUM(BW43,BY43,CB43,CC43,CE43,CH43,CK43,CL43,CN43,CP43)&gt;-1,4,0)</f>
        <v>4</v>
      </c>
      <c r="DE43" s="7">
        <f>IF(FC43&gt;0,4,0)</f>
        <v>4</v>
      </c>
      <c r="DF43" s="6"/>
      <c r="DG43" s="10">
        <f>SUM(AS43:DF43)</f>
        <v>58</v>
      </c>
      <c r="DH43" s="10">
        <v>50</v>
      </c>
      <c r="DI43" s="17">
        <f>DG43+DH43</f>
        <v>108</v>
      </c>
      <c r="DJ43" s="1">
        <v>68.569999999999993</v>
      </c>
      <c r="DK43" s="18">
        <v>50</v>
      </c>
      <c r="DL43" s="18">
        <v>100</v>
      </c>
      <c r="DM43" s="29">
        <f>AVERAGE(DK43:DL43)</f>
        <v>75</v>
      </c>
      <c r="DN43" s="1">
        <v>0</v>
      </c>
      <c r="DO43" s="29">
        <v>85</v>
      </c>
      <c r="DP43" s="1">
        <v>0</v>
      </c>
      <c r="DQ43" s="1"/>
      <c r="DR43" s="1">
        <f>IF(DQ43&gt;68, 68, DQ43)</f>
        <v>0</v>
      </c>
      <c r="DS43" s="1">
        <f>MAX(DP43,DR43)</f>
        <v>0</v>
      </c>
      <c r="DT43" s="29">
        <v>0</v>
      </c>
      <c r="DU43" s="29"/>
      <c r="DV43" s="29">
        <f>IF(DU43&gt;68,68,DU43)</f>
        <v>0</v>
      </c>
      <c r="DW43" s="29">
        <f>MAX(DT43,DV43)</f>
        <v>0</v>
      </c>
      <c r="DX43" s="18">
        <v>0</v>
      </c>
      <c r="DY43" s="18">
        <v>0</v>
      </c>
      <c r="DZ43" s="1"/>
      <c r="EA43" s="15">
        <f>AVERAGE(DJ43,DM43:DO43, DS43, DW43)</f>
        <v>38.094999999999999</v>
      </c>
      <c r="EB43" s="1">
        <v>33.33</v>
      </c>
      <c r="EC43" s="1">
        <v>40</v>
      </c>
      <c r="ED43" s="1">
        <v>0</v>
      </c>
      <c r="EE43" s="1">
        <f>IF(ED43&gt;68,68,ED43)</f>
        <v>0</v>
      </c>
      <c r="EF43" s="1">
        <f>MAX(EB43:EC43,EE43)</f>
        <v>40</v>
      </c>
      <c r="EG43" s="29">
        <v>16.670000000000002</v>
      </c>
      <c r="EH43" s="29">
        <v>53.33</v>
      </c>
      <c r="EI43" s="29">
        <v>0</v>
      </c>
      <c r="EJ43" s="29">
        <f>IF(EI43&gt;68,68,EI43)</f>
        <v>0</v>
      </c>
      <c r="EK43" s="29">
        <f>MAX(EG43:EH43,EJ43)</f>
        <v>53.33</v>
      </c>
      <c r="EL43" s="1">
        <v>16.670000000000002</v>
      </c>
      <c r="EM43" s="1">
        <v>60</v>
      </c>
      <c r="EN43" s="1">
        <v>0</v>
      </c>
      <c r="EO43" s="1">
        <f>IF(EN43&gt;68,68,EN43)</f>
        <v>0</v>
      </c>
      <c r="EP43" s="1">
        <f>MAX(EL43:EM43,EO43)</f>
        <v>60</v>
      </c>
      <c r="EQ43" s="29">
        <v>0</v>
      </c>
      <c r="ER43" s="29">
        <v>0</v>
      </c>
      <c r="ES43" s="29"/>
      <c r="ET43" s="15">
        <f>AVERAGE(EF43,EK43,EP43,ES43)</f>
        <v>51.109999999999992</v>
      </c>
      <c r="EU43" s="1">
        <v>33.33</v>
      </c>
      <c r="EV43" s="1">
        <v>0</v>
      </c>
      <c r="EW43" s="1">
        <f>MIN(MAX(EU43:EV43)+0.2*FC43, 100)</f>
        <v>48.73</v>
      </c>
      <c r="EX43" s="29">
        <v>0</v>
      </c>
      <c r="EY43" s="29">
        <v>0</v>
      </c>
      <c r="EZ43" s="29">
        <f>MIN(MAX(EX43:EY43)+0.15*FC43, 100)</f>
        <v>11.549999999999999</v>
      </c>
      <c r="FA43" s="1">
        <v>77</v>
      </c>
      <c r="FB43" s="1">
        <v>0</v>
      </c>
      <c r="FC43" s="1">
        <f>MAX(FA43:FB43)</f>
        <v>77</v>
      </c>
      <c r="FD43" s="15">
        <f>AVERAGE(EW43,EZ43,FC43)</f>
        <v>45.76</v>
      </c>
      <c r="FE43" s="3">
        <v>0.25</v>
      </c>
      <c r="FF43" s="3">
        <v>0.2</v>
      </c>
      <c r="FG43" s="3">
        <v>0.25</v>
      </c>
      <c r="FH43" s="3">
        <v>0.3</v>
      </c>
      <c r="FI43" s="25">
        <f>MIN(IF(D43="Yes",AR43+DI43,0),100)</f>
        <v>100</v>
      </c>
      <c r="FJ43" s="25">
        <f>IF(FN43&lt;0,FI43+FN43*-4,FI43)</f>
        <v>100</v>
      </c>
      <c r="FK43" s="25">
        <f>MIN(IF(D43="Yes",AR43+EA43,0), 100)</f>
        <v>40.594999999999999</v>
      </c>
      <c r="FL43" s="25">
        <f>MIN(IF(D43="Yes",AR43+ET43,0),100)</f>
        <v>53.609999999999992</v>
      </c>
      <c r="FM43" s="25">
        <f>MIN(IF(D43="Yes",AR43+FD43,0), 100)</f>
        <v>48.26</v>
      </c>
      <c r="FN43" s="26">
        <f>FE43*FI43+FF43*FK43+FG43*FL43+FH43*FM43</f>
        <v>60.999499999999998</v>
      </c>
      <c r="FO43" s="26">
        <f>FE43*FJ43+FF43*FK43+FG43*FL43+FH43*FM43</f>
        <v>60.999499999999998</v>
      </c>
    </row>
    <row r="44" spans="1:171" customFormat="1" x14ac:dyDescent="0.3">
      <c r="A44">
        <v>1402019019</v>
      </c>
      <c r="B44" t="s">
        <v>206</v>
      </c>
      <c r="C44" t="s">
        <v>114</v>
      </c>
      <c r="D44" s="2" t="s">
        <v>301</v>
      </c>
      <c r="E44" s="6">
        <v>1</v>
      </c>
      <c r="F44" s="6"/>
      <c r="G44" s="7">
        <v>1</v>
      </c>
      <c r="H44" s="7"/>
      <c r="I44" s="6"/>
      <c r="J44" s="6"/>
      <c r="K44" s="7">
        <v>1</v>
      </c>
      <c r="L44" s="7"/>
      <c r="M44" s="6"/>
      <c r="N44" s="8"/>
      <c r="O44" s="7"/>
      <c r="P44" s="7"/>
      <c r="Q44" s="6"/>
      <c r="R44" s="8"/>
      <c r="S44" s="7">
        <v>1</v>
      </c>
      <c r="T44" s="7">
        <v>1</v>
      </c>
      <c r="U44" s="6"/>
      <c r="V44" s="16"/>
      <c r="W44" s="7">
        <v>1</v>
      </c>
      <c r="X44" s="7"/>
      <c r="Y44" s="6"/>
      <c r="Z44" s="6"/>
      <c r="AA44" s="7"/>
      <c r="AB44" s="7"/>
      <c r="AC44" s="6"/>
      <c r="AD44" s="6"/>
      <c r="AE44" s="7"/>
      <c r="AF44" s="8"/>
      <c r="AG44" s="10">
        <v>14</v>
      </c>
      <c r="AH44" s="10">
        <v>10</v>
      </c>
      <c r="AI44" s="10">
        <f>COUNT(E44:AF44)</f>
        <v>6</v>
      </c>
      <c r="AJ44" s="22">
        <f>IF(D44="Yes",(AG44-AI44+(DI44-50)/AH44)/AG44,0)</f>
        <v>0.90714285714285714</v>
      </c>
      <c r="AK44" s="11">
        <f>SUM(E44:AF44)</f>
        <v>6</v>
      </c>
      <c r="AL44" s="10">
        <f>MAX(AK44-AM44-AN44,0)*-1</f>
        <v>0</v>
      </c>
      <c r="AM44" s="10">
        <v>10</v>
      </c>
      <c r="AN44" s="10">
        <v>3</v>
      </c>
      <c r="AO44" s="7">
        <f>AK44+AL44+AP44</f>
        <v>6</v>
      </c>
      <c r="AP44" s="6"/>
      <c r="AQ44" s="3">
        <v>0.5</v>
      </c>
      <c r="AR44" s="15">
        <f>MIN(AO44,AM44)*AQ44</f>
        <v>3</v>
      </c>
      <c r="AS44" s="6">
        <v>0</v>
      </c>
      <c r="AT44" s="6">
        <v>0</v>
      </c>
      <c r="AU44" s="6">
        <v>2</v>
      </c>
      <c r="AV44" s="6">
        <v>0</v>
      </c>
      <c r="AW44" s="7"/>
      <c r="AX44" s="7">
        <v>0</v>
      </c>
      <c r="AY44" s="7"/>
      <c r="AZ44" s="7">
        <v>0</v>
      </c>
      <c r="BA44" s="6"/>
      <c r="BB44" s="6">
        <v>0</v>
      </c>
      <c r="BC44" s="6"/>
      <c r="BD44" s="6">
        <v>0</v>
      </c>
      <c r="BE44" s="7"/>
      <c r="BF44" s="7">
        <f>IF(EF44&gt;=70, 5, 0)</f>
        <v>0</v>
      </c>
      <c r="BG44" s="7"/>
      <c r="BH44" s="7"/>
      <c r="BI44" s="7">
        <v>0</v>
      </c>
      <c r="BJ44" s="6"/>
      <c r="BK44" s="6">
        <f>IF(EW44&gt;=70, 6, 0)</f>
        <v>0</v>
      </c>
      <c r="BL44" s="6">
        <v>0</v>
      </c>
      <c r="BM44" s="7">
        <v>0</v>
      </c>
      <c r="BN44" s="7">
        <v>-5</v>
      </c>
      <c r="BO44" s="7">
        <v>0</v>
      </c>
      <c r="BP44" s="6"/>
      <c r="BQ44" s="6">
        <f>IF(EZ44&gt;=70, 6, 0)</f>
        <v>0</v>
      </c>
      <c r="BR44" s="6">
        <v>0</v>
      </c>
      <c r="BS44" s="7"/>
      <c r="BT44" s="7">
        <v>-5</v>
      </c>
      <c r="BU44" s="7">
        <v>0</v>
      </c>
      <c r="BV44" s="6">
        <v>5</v>
      </c>
      <c r="BW44" s="6">
        <v>0</v>
      </c>
      <c r="BX44" s="6">
        <f>IF(EK44&gt;=70, 5, 0)</f>
        <v>5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7">
        <v>0</v>
      </c>
      <c r="CL44" s="7">
        <v>0</v>
      </c>
      <c r="CM44" s="7">
        <v>0</v>
      </c>
      <c r="CN44" s="6">
        <v>0</v>
      </c>
      <c r="CO44" s="6">
        <f>IF(ES44&gt;=70, 5, 0)</f>
        <v>0</v>
      </c>
      <c r="CP44" s="6">
        <v>-5</v>
      </c>
      <c r="CQ44" s="6"/>
      <c r="CR44" s="6">
        <v>-5</v>
      </c>
      <c r="CS44" s="7"/>
      <c r="CT44" s="7">
        <f>IF(FC44&gt;=70, 6, 0)</f>
        <v>0</v>
      </c>
      <c r="CU44" s="7">
        <v>-5</v>
      </c>
      <c r="CV44" s="6">
        <v>20</v>
      </c>
      <c r="CW44" s="7">
        <v>6</v>
      </c>
      <c r="CX44" s="7">
        <v>6</v>
      </c>
      <c r="CY44" s="7">
        <v>0</v>
      </c>
      <c r="CZ44" s="7">
        <v>0</v>
      </c>
      <c r="DA44" s="7">
        <v>20</v>
      </c>
      <c r="DB44" s="7">
        <f>IF(AND(DS44&gt;0,DW44&gt;0),4,0)</f>
        <v>4</v>
      </c>
      <c r="DC44" s="7">
        <f>IF(AND(EF44&gt;0,EK44&gt;0,EP44&gt;0),4,0)</f>
        <v>4</v>
      </c>
      <c r="DD44" s="7">
        <f>IF(SUM(BW44,BY44,CB44,CC44,CE44,CH44,CK44,CL44,CN44,CP44)&gt;-1,4,0)</f>
        <v>0</v>
      </c>
      <c r="DE44" s="7">
        <f>IF(FC44&gt;0,4,0)</f>
        <v>0</v>
      </c>
      <c r="DF44" s="6"/>
      <c r="DG44" s="10">
        <f>SUM(AS44:DF44)</f>
        <v>47</v>
      </c>
      <c r="DH44" s="10">
        <v>50</v>
      </c>
      <c r="DI44" s="17">
        <f>DG44+DH44</f>
        <v>97</v>
      </c>
      <c r="DJ44" s="1">
        <v>74.290000000000006</v>
      </c>
      <c r="DK44" s="18">
        <v>75</v>
      </c>
      <c r="DL44" s="18">
        <v>50</v>
      </c>
      <c r="DM44" s="29">
        <f>AVERAGE(DK44:DL44)</f>
        <v>62.5</v>
      </c>
      <c r="DN44" s="1">
        <v>0</v>
      </c>
      <c r="DO44" s="29">
        <v>85</v>
      </c>
      <c r="DP44" s="1">
        <v>90</v>
      </c>
      <c r="DQ44" s="1"/>
      <c r="DR44" s="1">
        <f>IF(DQ44&gt;68, 68, DQ44)</f>
        <v>0</v>
      </c>
      <c r="DS44" s="1">
        <f>MAX(DP44,DR44)</f>
        <v>90</v>
      </c>
      <c r="DT44" s="29">
        <v>100</v>
      </c>
      <c r="DU44" s="29"/>
      <c r="DV44" s="29">
        <f>IF(DU44&gt;68,68,DU44)</f>
        <v>0</v>
      </c>
      <c r="DW44" s="29">
        <f>MAX(DT44,DV44)</f>
        <v>100</v>
      </c>
      <c r="DX44" s="18">
        <v>0</v>
      </c>
      <c r="DY44" s="18">
        <v>0</v>
      </c>
      <c r="DZ44" s="1"/>
      <c r="EA44" s="15">
        <f>AVERAGE(DJ44,DM44:DO44, DS44, DW44)</f>
        <v>68.631666666666675</v>
      </c>
      <c r="EB44" s="1">
        <v>33.33</v>
      </c>
      <c r="EC44" s="1">
        <v>33.33</v>
      </c>
      <c r="ED44" s="1">
        <v>33.33</v>
      </c>
      <c r="EE44" s="1">
        <f>IF(ED44&gt;68,68,ED44)</f>
        <v>33.33</v>
      </c>
      <c r="EF44" s="1">
        <f>MAX(EB44:EC44,EE44)</f>
        <v>33.33</v>
      </c>
      <c r="EG44" s="29">
        <v>72.22</v>
      </c>
      <c r="EH44" s="29">
        <v>66.67</v>
      </c>
      <c r="EI44" s="29">
        <v>60</v>
      </c>
      <c r="EJ44" s="29">
        <f>IF(EI44&gt;68,68,EI44)</f>
        <v>60</v>
      </c>
      <c r="EK44" s="29">
        <f>MAX(EG44:EH44,EJ44)</f>
        <v>72.22</v>
      </c>
      <c r="EL44" s="1">
        <v>72.22</v>
      </c>
      <c r="EM44" s="1">
        <v>53.33</v>
      </c>
      <c r="EN44" s="1">
        <v>73.33</v>
      </c>
      <c r="EO44" s="1">
        <f>IF(EN44&gt;68,68,EN44)</f>
        <v>68</v>
      </c>
      <c r="EP44" s="1">
        <f>MAX(EL44:EM44,EO44)</f>
        <v>72.22</v>
      </c>
      <c r="EQ44" s="29">
        <v>0</v>
      </c>
      <c r="ER44" s="29">
        <v>0</v>
      </c>
      <c r="ES44" s="29"/>
      <c r="ET44" s="15">
        <f>AVERAGE(EF44,EK44,EP44,ES44)</f>
        <v>59.256666666666661</v>
      </c>
      <c r="EU44" s="1">
        <v>0</v>
      </c>
      <c r="EV44" s="1">
        <v>0</v>
      </c>
      <c r="EW44" s="1">
        <f>MIN(MAX(EU44:EV44)+0.2*FC44, 100)</f>
        <v>0</v>
      </c>
      <c r="EX44" s="29">
        <v>50</v>
      </c>
      <c r="EY44" s="29">
        <v>0</v>
      </c>
      <c r="EZ44" s="29">
        <f>MIN(MAX(EX44:EY44)+0.15*FC44, 100)</f>
        <v>50</v>
      </c>
      <c r="FA44" s="1">
        <v>0</v>
      </c>
      <c r="FB44" s="1">
        <v>0</v>
      </c>
      <c r="FC44" s="1">
        <f>MAX(FA44:FB44)</f>
        <v>0</v>
      </c>
      <c r="FD44" s="15">
        <f>AVERAGE(EW44,EZ44,FC44)</f>
        <v>16.666666666666668</v>
      </c>
      <c r="FE44" s="3">
        <v>0.25</v>
      </c>
      <c r="FF44" s="3">
        <v>0.2</v>
      </c>
      <c r="FG44" s="3">
        <v>0.25</v>
      </c>
      <c r="FH44" s="3">
        <v>0.3</v>
      </c>
      <c r="FI44" s="25">
        <f>MIN(IF(D44="Yes",AR44+DI44,0),100)</f>
        <v>100</v>
      </c>
      <c r="FJ44" s="25">
        <f>IF(FN44&lt;0,FI44+FN44*-4,FI44)</f>
        <v>100</v>
      </c>
      <c r="FK44" s="25">
        <f>MIN(IF(D44="Yes",AR44+EA44,0), 100)</f>
        <v>71.631666666666675</v>
      </c>
      <c r="FL44" s="25">
        <f>MIN(IF(D44="Yes",AR44+ET44,0),100)</f>
        <v>62.256666666666661</v>
      </c>
      <c r="FM44" s="25">
        <f>MIN(IF(D44="Yes",AR44+FD44,0), 100)</f>
        <v>19.666666666666668</v>
      </c>
      <c r="FN44" s="26">
        <f>FE44*FI44+FF44*FK44+FG44*FL44+FH44*FM44</f>
        <v>60.790500000000002</v>
      </c>
      <c r="FO44" s="26">
        <f>FE44*FJ44+FF44*FK44+FG44*FL44+FH44*FM44</f>
        <v>60.790500000000002</v>
      </c>
    </row>
    <row r="45" spans="1:171" customFormat="1" x14ac:dyDescent="0.3">
      <c r="A45">
        <v>1402018029</v>
      </c>
      <c r="B45" t="s">
        <v>244</v>
      </c>
      <c r="C45" t="s">
        <v>140</v>
      </c>
      <c r="D45" s="2" t="s">
        <v>301</v>
      </c>
      <c r="E45" s="6"/>
      <c r="F45" s="6">
        <v>1</v>
      </c>
      <c r="G45" s="7"/>
      <c r="H45" s="7">
        <v>1</v>
      </c>
      <c r="I45" s="6"/>
      <c r="J45" s="6">
        <v>1</v>
      </c>
      <c r="K45" s="7">
        <v>1</v>
      </c>
      <c r="L45" s="7">
        <v>1</v>
      </c>
      <c r="M45" s="6"/>
      <c r="N45" s="8"/>
      <c r="O45" s="7"/>
      <c r="P45" s="7"/>
      <c r="Q45" s="6"/>
      <c r="R45" s="8"/>
      <c r="S45" s="7"/>
      <c r="T45" s="7">
        <v>1</v>
      </c>
      <c r="U45" s="6"/>
      <c r="V45" s="6"/>
      <c r="W45" s="7"/>
      <c r="X45" s="7"/>
      <c r="Y45" s="6"/>
      <c r="Z45" s="6"/>
      <c r="AA45" s="7"/>
      <c r="AB45" s="7"/>
      <c r="AC45" s="6"/>
      <c r="AD45" s="6"/>
      <c r="AE45" s="7"/>
      <c r="AF45" s="8"/>
      <c r="AG45" s="10">
        <v>14</v>
      </c>
      <c r="AH45" s="10">
        <v>10</v>
      </c>
      <c r="AI45" s="10">
        <f>COUNT(E45:AF45)</f>
        <v>6</v>
      </c>
      <c r="AJ45" s="22">
        <f>IF(D45="Yes",(AG45-AI45+(DI45-50)/AH45)/AG45,0)</f>
        <v>1.1000000000000001</v>
      </c>
      <c r="AK45" s="11">
        <f>SUM(E45:AF45)</f>
        <v>6</v>
      </c>
      <c r="AL45" s="10">
        <f>MAX(AK45-AM45-AN45,0)*-1</f>
        <v>0</v>
      </c>
      <c r="AM45" s="10">
        <v>10</v>
      </c>
      <c r="AN45" s="10">
        <v>3</v>
      </c>
      <c r="AO45" s="7">
        <f>AK45+AL45+AP45</f>
        <v>6</v>
      </c>
      <c r="AP45" s="6"/>
      <c r="AQ45" s="3">
        <v>0.5</v>
      </c>
      <c r="AR45" s="15">
        <f>MIN(AO45,AM45)*AQ45</f>
        <v>3</v>
      </c>
      <c r="AS45" s="6">
        <v>0</v>
      </c>
      <c r="AT45" s="6">
        <v>0</v>
      </c>
      <c r="AU45" s="6">
        <v>0</v>
      </c>
      <c r="AV45" s="6">
        <v>0</v>
      </c>
      <c r="AW45" s="7">
        <v>-5</v>
      </c>
      <c r="AX45" s="7">
        <v>0</v>
      </c>
      <c r="AY45" s="7"/>
      <c r="AZ45" s="7">
        <v>0</v>
      </c>
      <c r="BA45" s="6"/>
      <c r="BB45" s="6">
        <v>3</v>
      </c>
      <c r="BC45" s="6"/>
      <c r="BD45" s="6">
        <v>0</v>
      </c>
      <c r="BE45" s="7"/>
      <c r="BF45" s="7">
        <f>IF(EF45&gt;=70, 5, 0)</f>
        <v>0</v>
      </c>
      <c r="BG45" s="7"/>
      <c r="BH45" s="7"/>
      <c r="BI45" s="7">
        <v>0</v>
      </c>
      <c r="BJ45" s="6"/>
      <c r="BK45" s="6">
        <f>IF(EW45&gt;=70, 6, 0)</f>
        <v>0</v>
      </c>
      <c r="BL45" s="6">
        <v>0</v>
      </c>
      <c r="BM45" s="7">
        <v>0</v>
      </c>
      <c r="BN45" s="7">
        <v>-5</v>
      </c>
      <c r="BO45" s="7">
        <v>0</v>
      </c>
      <c r="BP45" s="6"/>
      <c r="BQ45" s="6">
        <f>IF(EZ45&gt;=70, 6, 0)</f>
        <v>0</v>
      </c>
      <c r="BR45" s="6">
        <v>0</v>
      </c>
      <c r="BS45" s="7"/>
      <c r="BT45" s="7">
        <v>0</v>
      </c>
      <c r="BU45" s="7">
        <v>0</v>
      </c>
      <c r="BV45" s="6"/>
      <c r="BW45" s="6">
        <v>0</v>
      </c>
      <c r="BX45" s="6">
        <f>IF(EK45&gt;=70, 5, 0)</f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7">
        <v>0</v>
      </c>
      <c r="CL45" s="7">
        <v>0</v>
      </c>
      <c r="CM45" s="7">
        <v>-5</v>
      </c>
      <c r="CN45" s="6">
        <v>0</v>
      </c>
      <c r="CO45" s="6">
        <f>IF(ES45&gt;=70, 5, 0)</f>
        <v>0</v>
      </c>
      <c r="CP45" s="6">
        <v>0</v>
      </c>
      <c r="CQ45" s="6"/>
      <c r="CR45" s="6">
        <v>0</v>
      </c>
      <c r="CS45" s="7"/>
      <c r="CT45" s="7">
        <f>IF(FC45&gt;=70, 6, 0)</f>
        <v>6</v>
      </c>
      <c r="CU45" s="7">
        <v>0</v>
      </c>
      <c r="CV45" s="6">
        <v>20</v>
      </c>
      <c r="CW45" s="7">
        <v>6</v>
      </c>
      <c r="CX45" s="7">
        <v>6</v>
      </c>
      <c r="CY45" s="7">
        <v>25</v>
      </c>
      <c r="CZ45" s="7">
        <v>6</v>
      </c>
      <c r="DA45" s="7">
        <v>0</v>
      </c>
      <c r="DB45" s="7">
        <f>IF(AND(DS45&gt;0,DW45&gt;0),4,0)</f>
        <v>0</v>
      </c>
      <c r="DC45" s="7">
        <f>IF(AND(EF45&gt;0,EK45&gt;0,EP45&gt;0),4,0)</f>
        <v>4</v>
      </c>
      <c r="DD45" s="7">
        <f>IF(SUM(BW45,BY45,CB45,CC45,CE45,CH45,CK45,CL45,CN45,CP45)&gt;-1,4,0)</f>
        <v>4</v>
      </c>
      <c r="DE45" s="7">
        <f>IF(FC45&gt;0,4,0)</f>
        <v>4</v>
      </c>
      <c r="DF45" s="6">
        <f>5</f>
        <v>5</v>
      </c>
      <c r="DG45" s="10">
        <f>SUM(AS45:DF45)</f>
        <v>74</v>
      </c>
      <c r="DH45" s="10">
        <v>50</v>
      </c>
      <c r="DI45" s="17">
        <f>DG45+DH45</f>
        <v>124</v>
      </c>
      <c r="DJ45" s="1">
        <v>48.57</v>
      </c>
      <c r="DK45" s="18">
        <v>50</v>
      </c>
      <c r="DL45" s="18">
        <v>100</v>
      </c>
      <c r="DM45" s="29">
        <f>AVERAGE(DK45:DL45)</f>
        <v>75</v>
      </c>
      <c r="DN45" s="1">
        <v>0</v>
      </c>
      <c r="DO45" s="29">
        <v>65</v>
      </c>
      <c r="DP45" s="1">
        <v>0</v>
      </c>
      <c r="DQ45" s="1"/>
      <c r="DR45" s="1">
        <f>IF(DQ45&gt;68, 68, DQ45)</f>
        <v>0</v>
      </c>
      <c r="DS45" s="1">
        <f>MAX(DP45,DR45)</f>
        <v>0</v>
      </c>
      <c r="DT45" s="29">
        <v>0</v>
      </c>
      <c r="DU45" s="29"/>
      <c r="DV45" s="29">
        <f>IF(DU45&gt;68,68,DU45)</f>
        <v>0</v>
      </c>
      <c r="DW45" s="29">
        <f>MAX(DT45,DV45)</f>
        <v>0</v>
      </c>
      <c r="DX45" s="18">
        <v>0</v>
      </c>
      <c r="DY45" s="18">
        <v>0</v>
      </c>
      <c r="DZ45" s="1"/>
      <c r="EA45" s="15">
        <f>AVERAGE(DJ45,DM45:DO45, DS45, DW45)</f>
        <v>31.428333333333331</v>
      </c>
      <c r="EB45" s="1">
        <v>20</v>
      </c>
      <c r="EC45" s="1">
        <v>46.67</v>
      </c>
      <c r="ED45" s="1">
        <v>0</v>
      </c>
      <c r="EE45" s="1">
        <f>IF(ED45&gt;68,68,ED45)</f>
        <v>0</v>
      </c>
      <c r="EF45" s="1">
        <f>MAX(EB45:EC45,EE45)</f>
        <v>46.67</v>
      </c>
      <c r="EG45" s="29">
        <v>11.11</v>
      </c>
      <c r="EH45" s="29">
        <v>20</v>
      </c>
      <c r="EI45" s="29">
        <v>0</v>
      </c>
      <c r="EJ45" s="29">
        <f>IF(EI45&gt;68,68,EI45)</f>
        <v>0</v>
      </c>
      <c r="EK45" s="29">
        <f>MAX(EG45:EH45,EJ45)</f>
        <v>20</v>
      </c>
      <c r="EL45" s="1">
        <v>11.11</v>
      </c>
      <c r="EM45" s="1">
        <v>40</v>
      </c>
      <c r="EN45" s="1">
        <v>0</v>
      </c>
      <c r="EO45" s="1">
        <f>IF(EN45&gt;68,68,EN45)</f>
        <v>0</v>
      </c>
      <c r="EP45" s="1">
        <f>MAX(EL45:EM45,EO45)</f>
        <v>40</v>
      </c>
      <c r="EQ45" s="29">
        <v>0</v>
      </c>
      <c r="ER45" s="29">
        <v>0</v>
      </c>
      <c r="ES45" s="29"/>
      <c r="ET45" s="15">
        <f>AVERAGE(EF45,EK45,EP45,ES45)</f>
        <v>35.556666666666665</v>
      </c>
      <c r="EU45" s="1">
        <v>20</v>
      </c>
      <c r="EV45" s="1">
        <v>0</v>
      </c>
      <c r="EW45" s="1">
        <f>MIN(MAX(EU45:EV45)+0.2*FC45, 100)</f>
        <v>36.799999999999997</v>
      </c>
      <c r="EX45" s="29">
        <v>50</v>
      </c>
      <c r="EY45" s="29">
        <v>0</v>
      </c>
      <c r="EZ45" s="29">
        <f>MIN(MAX(EX45:EY45)+0.15*FC45, 100)</f>
        <v>62.6</v>
      </c>
      <c r="FA45" s="1">
        <v>84</v>
      </c>
      <c r="FB45" s="1">
        <v>0</v>
      </c>
      <c r="FC45" s="1">
        <f>MAX(FA45:FB45)</f>
        <v>84</v>
      </c>
      <c r="FD45" s="15">
        <f>AVERAGE(EW45,EZ45,FC45)</f>
        <v>61.133333333333333</v>
      </c>
      <c r="FE45" s="3">
        <v>0.25</v>
      </c>
      <c r="FF45" s="3">
        <v>0.2</v>
      </c>
      <c r="FG45" s="3">
        <v>0.25</v>
      </c>
      <c r="FH45" s="3">
        <v>0.3</v>
      </c>
      <c r="FI45" s="25">
        <f>MIN(IF(D45="Yes",AR45+DI45,0),100)</f>
        <v>100</v>
      </c>
      <c r="FJ45" s="25">
        <f>IF(FN45&lt;0,FI45+FN45*-4,FI45)</f>
        <v>100</v>
      </c>
      <c r="FK45" s="25">
        <f>MIN(IF(D45="Yes",AR45+EA45,0), 100)</f>
        <v>34.428333333333327</v>
      </c>
      <c r="FL45" s="25">
        <f>MIN(IF(D45="Yes",AR45+ET45,0),100)</f>
        <v>38.556666666666665</v>
      </c>
      <c r="FM45" s="25">
        <f>MIN(IF(D45="Yes",AR45+FD45,0), 100)</f>
        <v>64.133333333333326</v>
      </c>
      <c r="FN45" s="26">
        <f>FE45*FI45+FF45*FK45+FG45*FL45+FH45*FM45</f>
        <v>60.764833333333328</v>
      </c>
      <c r="FO45" s="26">
        <f>FE45*FJ45+FF45*FK45+FG45*FL45+FH45*FM45</f>
        <v>60.764833333333328</v>
      </c>
    </row>
    <row r="46" spans="1:171" customFormat="1" x14ac:dyDescent="0.3">
      <c r="A46" s="30">
        <v>1402017077</v>
      </c>
      <c r="B46" s="30" t="s">
        <v>118</v>
      </c>
      <c r="C46" t="s">
        <v>112</v>
      </c>
      <c r="D46" s="2" t="s">
        <v>301</v>
      </c>
      <c r="E46" s="6"/>
      <c r="F46" s="6"/>
      <c r="G46" s="7"/>
      <c r="H46" s="7"/>
      <c r="I46" s="6">
        <v>1</v>
      </c>
      <c r="J46" s="6">
        <v>1</v>
      </c>
      <c r="K46" s="7"/>
      <c r="L46" s="7"/>
      <c r="M46" s="6"/>
      <c r="N46" s="8"/>
      <c r="O46" s="7"/>
      <c r="P46" s="7"/>
      <c r="Q46" s="6"/>
      <c r="R46" s="8"/>
      <c r="S46" s="7"/>
      <c r="T46" s="7"/>
      <c r="U46" s="6"/>
      <c r="V46" s="6"/>
      <c r="W46" s="7"/>
      <c r="X46" s="7"/>
      <c r="Y46" s="6"/>
      <c r="Z46" s="6"/>
      <c r="AA46" s="7"/>
      <c r="AB46" s="7"/>
      <c r="AC46" s="6"/>
      <c r="AD46" s="6"/>
      <c r="AE46" s="7"/>
      <c r="AF46" s="8"/>
      <c r="AG46" s="10">
        <v>14</v>
      </c>
      <c r="AH46" s="10">
        <v>10</v>
      </c>
      <c r="AI46" s="10">
        <f>COUNT(E46:AF46)</f>
        <v>2</v>
      </c>
      <c r="AJ46" s="22">
        <f>IF(D46="Yes",(AG46-AI46+(DI46-50)/AH46)/AG46,0)</f>
        <v>1.1071428571428572</v>
      </c>
      <c r="AK46" s="11">
        <f>SUM(E46:AF46)</f>
        <v>2</v>
      </c>
      <c r="AL46" s="10">
        <f>MAX(AK46-AM46-AN46,0)*-1</f>
        <v>0</v>
      </c>
      <c r="AM46" s="10">
        <v>10</v>
      </c>
      <c r="AN46" s="10">
        <v>3</v>
      </c>
      <c r="AO46" s="7">
        <f>AK46+AL46+AP46</f>
        <v>2</v>
      </c>
      <c r="AP46" s="6"/>
      <c r="AQ46" s="3">
        <v>0.5</v>
      </c>
      <c r="AR46" s="15">
        <f>MIN(AO46,AM46)*AQ46</f>
        <v>1</v>
      </c>
      <c r="AS46" s="6">
        <v>0</v>
      </c>
      <c r="AT46" s="6">
        <v>0</v>
      </c>
      <c r="AU46" s="6">
        <v>1</v>
      </c>
      <c r="AV46" s="6">
        <v>0</v>
      </c>
      <c r="AW46" s="7"/>
      <c r="AX46" s="7">
        <v>0</v>
      </c>
      <c r="AY46" s="7"/>
      <c r="AZ46" s="7">
        <v>0</v>
      </c>
      <c r="BA46" s="6"/>
      <c r="BB46" s="6">
        <v>3</v>
      </c>
      <c r="BC46" s="6"/>
      <c r="BD46" s="6">
        <v>0</v>
      </c>
      <c r="BE46" s="7"/>
      <c r="BF46" s="7">
        <f>IF(EF46&gt;=70, 5, 0)</f>
        <v>0</v>
      </c>
      <c r="BG46" s="7"/>
      <c r="BH46" s="7"/>
      <c r="BI46" s="7">
        <v>0</v>
      </c>
      <c r="BJ46" s="6"/>
      <c r="BK46" s="6">
        <f>IF(EW46&gt;=70, 6, 0)</f>
        <v>0</v>
      </c>
      <c r="BL46" s="6">
        <v>-5</v>
      </c>
      <c r="BM46" s="7">
        <v>0</v>
      </c>
      <c r="BN46" s="7">
        <v>0</v>
      </c>
      <c r="BO46" s="7">
        <v>0</v>
      </c>
      <c r="BP46" s="6"/>
      <c r="BQ46" s="6">
        <f>IF(EZ46&gt;=70, 6, 0)</f>
        <v>0</v>
      </c>
      <c r="BR46" s="6">
        <v>-5</v>
      </c>
      <c r="BS46" s="7"/>
      <c r="BT46" s="7">
        <v>0</v>
      </c>
      <c r="BU46" s="7">
        <v>0</v>
      </c>
      <c r="BV46" s="6"/>
      <c r="BW46" s="6">
        <v>0</v>
      </c>
      <c r="BX46" s="6">
        <f>IF(EK46&gt;=70, 5, 0)</f>
        <v>5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7">
        <v>0</v>
      </c>
      <c r="CL46" s="7">
        <v>0</v>
      </c>
      <c r="CM46" s="7">
        <v>0</v>
      </c>
      <c r="CN46" s="6">
        <v>0</v>
      </c>
      <c r="CO46" s="6">
        <f>IF(ES46&gt;=70, 5, 0)</f>
        <v>0</v>
      </c>
      <c r="CP46" s="6">
        <v>0</v>
      </c>
      <c r="CQ46" s="6"/>
      <c r="CR46" s="6">
        <v>0</v>
      </c>
      <c r="CS46" s="7"/>
      <c r="CT46" s="7">
        <f>IF(FC46&gt;=70, 6, 0)</f>
        <v>6</v>
      </c>
      <c r="CU46" s="7">
        <v>0</v>
      </c>
      <c r="CV46" s="6"/>
      <c r="CW46" s="7">
        <v>6</v>
      </c>
      <c r="CX46" s="7">
        <v>6</v>
      </c>
      <c r="CY46" s="7">
        <v>0</v>
      </c>
      <c r="CZ46" s="7">
        <v>6</v>
      </c>
      <c r="DA46" s="7">
        <v>0</v>
      </c>
      <c r="DB46" s="7">
        <f>IF(AND(DS46&gt;0,DW46&gt;0),4,0)</f>
        <v>0</v>
      </c>
      <c r="DC46" s="7">
        <f>IF(AND(EF46&gt;0,EK46&gt;0,EP46&gt;0),4,0)</f>
        <v>4</v>
      </c>
      <c r="DD46" s="7">
        <f>IF(SUM(BW46,BY46,CB46,CC46,CE46,CH46,CK46,CL46,CN46,CP46)&gt;-1,4,0)</f>
        <v>4</v>
      </c>
      <c r="DE46" s="7">
        <f>IF(FC46&gt;0,4,0)</f>
        <v>4</v>
      </c>
      <c r="DF46" s="6"/>
      <c r="DG46" s="10">
        <f>SUM(AS46:DF46)</f>
        <v>35</v>
      </c>
      <c r="DH46" s="10">
        <v>50</v>
      </c>
      <c r="DI46" s="17">
        <f>DG46+DH46</f>
        <v>85</v>
      </c>
      <c r="DJ46" s="1">
        <v>60</v>
      </c>
      <c r="DK46" s="18">
        <v>50</v>
      </c>
      <c r="DL46" s="18">
        <v>100</v>
      </c>
      <c r="DM46" s="29">
        <f>AVERAGE(DK46:DL46)</f>
        <v>75</v>
      </c>
      <c r="DN46" s="1">
        <v>32</v>
      </c>
      <c r="DO46" s="29">
        <v>85</v>
      </c>
      <c r="DP46" s="1">
        <v>95</v>
      </c>
      <c r="DQ46" s="1"/>
      <c r="DR46" s="1">
        <f>IF(DQ46&gt;68, 68, DQ46)</f>
        <v>0</v>
      </c>
      <c r="DS46" s="1">
        <f>MAX(DP46,DR46)</f>
        <v>95</v>
      </c>
      <c r="DT46" s="29"/>
      <c r="DU46" s="29">
        <v>0</v>
      </c>
      <c r="DV46" s="29">
        <f>IF(DU46&gt;68,68,DU46)</f>
        <v>0</v>
      </c>
      <c r="DW46" s="29">
        <f>MAX(DT46,DV46)</f>
        <v>0</v>
      </c>
      <c r="DX46" s="18">
        <v>0</v>
      </c>
      <c r="DY46" s="18">
        <v>0</v>
      </c>
      <c r="DZ46" s="1"/>
      <c r="EA46" s="15">
        <f>AVERAGE(DJ46,DM46:DO46, DS46, DW46)</f>
        <v>57.833333333333336</v>
      </c>
      <c r="EB46" s="1">
        <v>40</v>
      </c>
      <c r="EC46" s="1">
        <v>33.33</v>
      </c>
      <c r="ED46" s="1">
        <v>20</v>
      </c>
      <c r="EE46" s="1">
        <f>IF(ED46&gt;68,68,ED46)</f>
        <v>20</v>
      </c>
      <c r="EF46" s="1">
        <f>MAX(EB46:EC46,EE46)</f>
        <v>40</v>
      </c>
      <c r="EG46" s="29">
        <v>0</v>
      </c>
      <c r="EH46" s="29">
        <v>73.33</v>
      </c>
      <c r="EI46" s="29">
        <v>0</v>
      </c>
      <c r="EJ46" s="29">
        <f>IF(EI46&gt;68,68,EI46)</f>
        <v>0</v>
      </c>
      <c r="EK46" s="29">
        <f>MAX(EG46:EH46,EJ46)</f>
        <v>73.33</v>
      </c>
      <c r="EL46" s="1">
        <v>0</v>
      </c>
      <c r="EM46" s="1">
        <v>40</v>
      </c>
      <c r="EN46" s="1">
        <v>40</v>
      </c>
      <c r="EO46" s="1">
        <f>IF(EN46&gt;68,68,EN46)</f>
        <v>40</v>
      </c>
      <c r="EP46" s="1">
        <f>MAX(EL46:EM46,EO46)</f>
        <v>40</v>
      </c>
      <c r="EQ46" s="29">
        <v>0</v>
      </c>
      <c r="ER46" s="29">
        <v>0</v>
      </c>
      <c r="ES46" s="29"/>
      <c r="ET46" s="15">
        <f>AVERAGE(EF46,EK46,EP46,ES46)</f>
        <v>51.109999999999992</v>
      </c>
      <c r="EU46" s="1">
        <v>33.33</v>
      </c>
      <c r="EV46" s="1">
        <v>0</v>
      </c>
      <c r="EW46" s="1">
        <f>MIN(MAX(EU46:EV46)+0.2*FC46, 100)</f>
        <v>47.53</v>
      </c>
      <c r="EX46" s="29">
        <v>10.42</v>
      </c>
      <c r="EY46" s="29">
        <v>0</v>
      </c>
      <c r="EZ46" s="29">
        <f>MIN(MAX(EX46:EY46)+0.15*FC46, 100)</f>
        <v>21.07</v>
      </c>
      <c r="FA46" s="1">
        <v>71</v>
      </c>
      <c r="FB46" s="1">
        <v>0</v>
      </c>
      <c r="FC46" s="1">
        <f>MAX(FA46:FB46)</f>
        <v>71</v>
      </c>
      <c r="FD46" s="15">
        <f>AVERAGE(EW46,EZ46,FC46)</f>
        <v>46.533333333333331</v>
      </c>
      <c r="FE46" s="3">
        <v>0.25</v>
      </c>
      <c r="FF46" s="3">
        <v>0.2</v>
      </c>
      <c r="FG46" s="3">
        <v>0.25</v>
      </c>
      <c r="FH46" s="3">
        <v>0.3</v>
      </c>
      <c r="FI46" s="25">
        <f>MIN(IF(D46="Yes",AR46+DI46,0),100)</f>
        <v>86</v>
      </c>
      <c r="FJ46" s="25">
        <f>IF(FN46&lt;0,FI46+FN46*-4,FI46)</f>
        <v>86</v>
      </c>
      <c r="FK46" s="25">
        <f>MIN(IF(D46="Yes",AR46+EA46,0), 100)</f>
        <v>58.833333333333336</v>
      </c>
      <c r="FL46" s="25">
        <f>MIN(IF(D46="Yes",AR46+ET46,0),100)</f>
        <v>52.109999999999992</v>
      </c>
      <c r="FM46" s="25">
        <f>MIN(IF(D46="Yes",AR46+FD46,0), 100)</f>
        <v>47.533333333333331</v>
      </c>
      <c r="FN46" s="26">
        <f>FE46*FI46+FF46*FK46+FG46*FL46+FH46*FM46</f>
        <v>60.55416666666666</v>
      </c>
      <c r="FO46" s="26">
        <f>FE46*FJ46+FF46*FK46+FG46*FL46+FH46*FM46</f>
        <v>60.55416666666666</v>
      </c>
    </row>
    <row r="47" spans="1:171" customFormat="1" x14ac:dyDescent="0.3">
      <c r="A47" s="30">
        <v>1402017052</v>
      </c>
      <c r="B47" s="30" t="s">
        <v>122</v>
      </c>
      <c r="C47" t="s">
        <v>114</v>
      </c>
      <c r="D47" s="2" t="s">
        <v>301</v>
      </c>
      <c r="E47" s="6"/>
      <c r="F47" s="6">
        <v>1</v>
      </c>
      <c r="G47" s="7">
        <v>1</v>
      </c>
      <c r="H47" s="7"/>
      <c r="I47" s="6">
        <v>1</v>
      </c>
      <c r="J47" s="6"/>
      <c r="K47" s="7">
        <v>1</v>
      </c>
      <c r="L47" s="7"/>
      <c r="M47" s="6"/>
      <c r="N47" s="8"/>
      <c r="O47" s="7"/>
      <c r="P47" s="7"/>
      <c r="Q47" s="6"/>
      <c r="R47" s="8"/>
      <c r="S47" s="7">
        <v>1</v>
      </c>
      <c r="T47" s="7">
        <v>1</v>
      </c>
      <c r="U47" s="6"/>
      <c r="V47" s="16"/>
      <c r="W47" s="7"/>
      <c r="X47" s="7"/>
      <c r="Y47" s="6"/>
      <c r="Z47" s="6"/>
      <c r="AA47" s="7"/>
      <c r="AB47" s="7"/>
      <c r="AC47" s="6"/>
      <c r="AD47" s="6"/>
      <c r="AE47" s="7"/>
      <c r="AF47" s="8"/>
      <c r="AG47" s="10">
        <v>14</v>
      </c>
      <c r="AH47" s="10">
        <v>10</v>
      </c>
      <c r="AI47" s="10">
        <f>COUNT(E47:AF47)</f>
        <v>6</v>
      </c>
      <c r="AJ47" s="22">
        <f>IF(D47="Yes",(AG47-AI47+(DI47-50)/AH47)/AG47,0)</f>
        <v>0.77142857142857146</v>
      </c>
      <c r="AK47" s="11">
        <f>SUM(E47:AF47)</f>
        <v>6</v>
      </c>
      <c r="AL47" s="10">
        <f>MAX(AK47-AM47-AN47,0)*-1</f>
        <v>0</v>
      </c>
      <c r="AM47" s="10">
        <v>10</v>
      </c>
      <c r="AN47" s="10">
        <v>3</v>
      </c>
      <c r="AO47" s="7">
        <f>AK47+AL47+AP47</f>
        <v>6</v>
      </c>
      <c r="AP47" s="6"/>
      <c r="AQ47" s="3">
        <v>0.5</v>
      </c>
      <c r="AR47" s="15">
        <f>MIN(AO47,AM47)*AQ47</f>
        <v>3</v>
      </c>
      <c r="AS47" s="6">
        <v>0</v>
      </c>
      <c r="AT47" s="6">
        <v>0</v>
      </c>
      <c r="AU47" s="6">
        <v>0</v>
      </c>
      <c r="AV47" s="6">
        <v>0</v>
      </c>
      <c r="AW47" s="7"/>
      <c r="AX47" s="7">
        <v>0</v>
      </c>
      <c r="AY47" s="7"/>
      <c r="AZ47" s="7">
        <v>0</v>
      </c>
      <c r="BA47" s="6"/>
      <c r="BB47" s="6">
        <v>3</v>
      </c>
      <c r="BC47" s="6"/>
      <c r="BD47" s="6">
        <v>-5</v>
      </c>
      <c r="BE47" s="7"/>
      <c r="BF47" s="7">
        <f>IF(EF47&gt;=70, 5, 0)</f>
        <v>0</v>
      </c>
      <c r="BG47" s="7"/>
      <c r="BH47" s="7"/>
      <c r="BI47" s="7">
        <v>0</v>
      </c>
      <c r="BJ47" s="6"/>
      <c r="BK47" s="6">
        <f>IF(EW47&gt;=70, 6, 0)</f>
        <v>0</v>
      </c>
      <c r="BL47" s="6">
        <v>0</v>
      </c>
      <c r="BM47" s="7">
        <v>0</v>
      </c>
      <c r="BN47" s="7">
        <v>-5</v>
      </c>
      <c r="BO47" s="7">
        <v>-5</v>
      </c>
      <c r="BP47" s="6">
        <v>2</v>
      </c>
      <c r="BQ47" s="6">
        <f>IF(EZ47&gt;=70, 6, 0)</f>
        <v>0</v>
      </c>
      <c r="BR47" s="6">
        <v>-5</v>
      </c>
      <c r="BS47" s="7"/>
      <c r="BT47" s="7">
        <v>0</v>
      </c>
      <c r="BU47" s="7">
        <v>0</v>
      </c>
      <c r="BV47" s="6">
        <v>5</v>
      </c>
      <c r="BW47" s="6">
        <v>0</v>
      </c>
      <c r="BX47" s="6">
        <f>IF(EK47&gt;=70, 5, 0)</f>
        <v>5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6">
        <v>0</v>
      </c>
      <c r="CE47" s="6">
        <v>0</v>
      </c>
      <c r="CF47" s="6">
        <v>0</v>
      </c>
      <c r="CG47" s="6">
        <v>0</v>
      </c>
      <c r="CH47" s="6">
        <v>0</v>
      </c>
      <c r="CI47" s="6">
        <v>0</v>
      </c>
      <c r="CJ47" s="6">
        <v>0</v>
      </c>
      <c r="CK47" s="7">
        <v>3</v>
      </c>
      <c r="CL47" s="7">
        <v>0</v>
      </c>
      <c r="CM47" s="7">
        <v>0</v>
      </c>
      <c r="CN47" s="6">
        <v>0</v>
      </c>
      <c r="CO47" s="6">
        <f>IF(ES47&gt;=70, 5, 0)</f>
        <v>0</v>
      </c>
      <c r="CP47" s="6">
        <v>-5</v>
      </c>
      <c r="CQ47" s="6"/>
      <c r="CR47" s="6">
        <v>0</v>
      </c>
      <c r="CS47" s="7"/>
      <c r="CT47" s="7">
        <f>IF(FC47&gt;=70, 6, 0)</f>
        <v>6</v>
      </c>
      <c r="CU47" s="7">
        <v>-5</v>
      </c>
      <c r="CV47" s="6">
        <v>20</v>
      </c>
      <c r="CW47" s="7">
        <v>0</v>
      </c>
      <c r="CX47" s="7">
        <v>0</v>
      </c>
      <c r="CY47" s="7">
        <v>0</v>
      </c>
      <c r="CZ47" s="7">
        <v>6</v>
      </c>
      <c r="DA47" s="7">
        <v>0</v>
      </c>
      <c r="DB47" s="7">
        <f>IF(AND(DS47&gt;0,DW47&gt;0),4,0)</f>
        <v>0</v>
      </c>
      <c r="DC47" s="7">
        <f>IF(AND(EF47&gt;0,EK47&gt;0,EP47&gt;0),4,0)</f>
        <v>4</v>
      </c>
      <c r="DD47" s="7">
        <f>IF(SUM(BW47,BY47,CB47,CC47,CE47,CH47,CK47,CL47,CN47,CP47)&gt;-1,4,0)</f>
        <v>0</v>
      </c>
      <c r="DE47" s="7">
        <f>IF(FC47&gt;0,4,0)</f>
        <v>4</v>
      </c>
      <c r="DF47" s="6"/>
      <c r="DG47" s="10">
        <f>SUM(AS47:DF47)</f>
        <v>28</v>
      </c>
      <c r="DH47" s="10">
        <v>50</v>
      </c>
      <c r="DI47" s="17">
        <f>DG47+DH47</f>
        <v>78</v>
      </c>
      <c r="DJ47" s="1">
        <v>48.57</v>
      </c>
      <c r="DK47" s="18">
        <v>75</v>
      </c>
      <c r="DL47" s="18">
        <v>50</v>
      </c>
      <c r="DM47" s="29">
        <f>AVERAGE(DK47:DL47)</f>
        <v>62.5</v>
      </c>
      <c r="DN47" s="1">
        <v>0</v>
      </c>
      <c r="DO47" s="29">
        <v>45</v>
      </c>
      <c r="DP47" s="1">
        <v>0</v>
      </c>
      <c r="DQ47" s="1"/>
      <c r="DR47" s="1">
        <f>IF(DQ47&gt;68, 68, DQ47)</f>
        <v>0</v>
      </c>
      <c r="DS47" s="1">
        <f>MAX(DP47,DR47)</f>
        <v>0</v>
      </c>
      <c r="DT47" s="29"/>
      <c r="DU47" s="29"/>
      <c r="DV47" s="29">
        <f>IF(DU47&gt;68,68,DU47)</f>
        <v>0</v>
      </c>
      <c r="DW47" s="29">
        <f>MAX(DT47,DV47)</f>
        <v>0</v>
      </c>
      <c r="DX47" s="18">
        <v>0</v>
      </c>
      <c r="DY47" s="18">
        <v>0</v>
      </c>
      <c r="DZ47" s="1"/>
      <c r="EA47" s="15">
        <f>AVERAGE(DJ47,DM47:DO47, DS47, DW47)</f>
        <v>26.011666666666667</v>
      </c>
      <c r="EB47" s="1">
        <v>33.33</v>
      </c>
      <c r="EC47" s="1">
        <v>40</v>
      </c>
      <c r="ED47" s="1">
        <v>26.67</v>
      </c>
      <c r="EE47" s="1">
        <f>IF(ED47&gt;68,68,ED47)</f>
        <v>26.67</v>
      </c>
      <c r="EF47" s="1">
        <f>MAX(EB47:EC47,EE47)</f>
        <v>40</v>
      </c>
      <c r="EG47" s="29">
        <v>11.11</v>
      </c>
      <c r="EH47" s="29">
        <v>73.33</v>
      </c>
      <c r="EI47" s="29">
        <v>0</v>
      </c>
      <c r="EJ47" s="29">
        <f>IF(EI47&gt;68,68,EI47)</f>
        <v>0</v>
      </c>
      <c r="EK47" s="29">
        <f>MAX(EG47:EH47,EJ47)</f>
        <v>73.33</v>
      </c>
      <c r="EL47" s="1">
        <v>11.11</v>
      </c>
      <c r="EM47" s="1">
        <v>86.67</v>
      </c>
      <c r="EN47" s="1">
        <v>0</v>
      </c>
      <c r="EO47" s="1">
        <f>IF(EN47&gt;68,68,EN47)</f>
        <v>0</v>
      </c>
      <c r="EP47" s="1">
        <f>MAX(EL47:EM47,EO47)</f>
        <v>86.67</v>
      </c>
      <c r="EQ47" s="29">
        <v>0</v>
      </c>
      <c r="ER47" s="29">
        <v>0</v>
      </c>
      <c r="ES47" s="29"/>
      <c r="ET47" s="15">
        <f>AVERAGE(EF47,EK47,EP47,ES47)</f>
        <v>66.666666666666671</v>
      </c>
      <c r="EU47" s="1">
        <v>0</v>
      </c>
      <c r="EV47" s="1">
        <v>0</v>
      </c>
      <c r="EW47" s="1">
        <f>MIN(MAX(EU47:EV47)+0.2*FC47, 100)</f>
        <v>15.8</v>
      </c>
      <c r="EX47" s="29">
        <v>50</v>
      </c>
      <c r="EY47" s="29">
        <v>0</v>
      </c>
      <c r="EZ47" s="29">
        <f>MIN(MAX(EX47:EY47)+0.15*FC47, 100)</f>
        <v>61.85</v>
      </c>
      <c r="FA47" s="1">
        <v>79</v>
      </c>
      <c r="FB47" s="1">
        <v>0</v>
      </c>
      <c r="FC47" s="1">
        <f>MAX(FA47:FB47)</f>
        <v>79</v>
      </c>
      <c r="FD47" s="15">
        <f>AVERAGE(EW47,EZ47,FC47)</f>
        <v>52.216666666666669</v>
      </c>
      <c r="FE47" s="3">
        <v>0.25</v>
      </c>
      <c r="FF47" s="3">
        <v>0.2</v>
      </c>
      <c r="FG47" s="3">
        <v>0.25</v>
      </c>
      <c r="FH47" s="3">
        <v>0.3</v>
      </c>
      <c r="FI47" s="25">
        <f>MIN(IF(D47="Yes",AR47+DI47,0),100)</f>
        <v>81</v>
      </c>
      <c r="FJ47" s="25">
        <f>IF(FN47&lt;0,FI47+FN47*-4,FI47)</f>
        <v>81</v>
      </c>
      <c r="FK47" s="25">
        <f>MIN(IF(D47="Yes",AR47+EA47,0), 100)</f>
        <v>29.011666666666667</v>
      </c>
      <c r="FL47" s="25">
        <f>MIN(IF(D47="Yes",AR47+ET47,0),100)</f>
        <v>69.666666666666671</v>
      </c>
      <c r="FM47" s="25">
        <f>MIN(IF(D47="Yes",AR47+FD47,0), 100)</f>
        <v>55.216666666666669</v>
      </c>
      <c r="FN47" s="26">
        <f>FE47*FI47+FF47*FK47+FG47*FL47+FH47*FM47</f>
        <v>60.034000000000006</v>
      </c>
      <c r="FO47" s="26">
        <f>FE47*FJ47+FF47*FK47+FG47*FL47+FH47*FM47</f>
        <v>60.034000000000006</v>
      </c>
    </row>
    <row r="48" spans="1:171" customFormat="1" x14ac:dyDescent="0.3">
      <c r="A48">
        <v>1402018014</v>
      </c>
      <c r="B48" t="s">
        <v>240</v>
      </c>
      <c r="C48" t="s">
        <v>140</v>
      </c>
      <c r="D48" s="2" t="s">
        <v>301</v>
      </c>
      <c r="E48" s="6">
        <v>1</v>
      </c>
      <c r="F48" s="6">
        <v>1</v>
      </c>
      <c r="G48" s="7"/>
      <c r="H48" s="7"/>
      <c r="I48" s="6"/>
      <c r="J48" s="6"/>
      <c r="K48" s="7"/>
      <c r="L48" s="7">
        <v>1</v>
      </c>
      <c r="M48" s="6"/>
      <c r="N48" s="8"/>
      <c r="O48" s="7"/>
      <c r="P48" s="7"/>
      <c r="Q48" s="6">
        <v>1</v>
      </c>
      <c r="R48" s="8"/>
      <c r="S48" s="7">
        <v>1</v>
      </c>
      <c r="T48" s="7">
        <v>1</v>
      </c>
      <c r="U48" s="6">
        <v>1</v>
      </c>
      <c r="V48" s="16"/>
      <c r="W48" s="7"/>
      <c r="X48" s="7"/>
      <c r="Y48" s="6"/>
      <c r="Z48" s="6"/>
      <c r="AA48" s="7"/>
      <c r="AB48" s="7"/>
      <c r="AC48" s="6"/>
      <c r="AD48" s="6"/>
      <c r="AE48" s="7"/>
      <c r="AF48" s="8"/>
      <c r="AG48" s="10">
        <v>14</v>
      </c>
      <c r="AH48" s="10">
        <v>10</v>
      </c>
      <c r="AI48" s="10">
        <f>COUNT(E48:AF48)</f>
        <v>7</v>
      </c>
      <c r="AJ48" s="22">
        <f>IF(D48="Yes",(AG48-AI48+(DI48-50)/AH48)/AG48,0)</f>
        <v>0.49285714285714288</v>
      </c>
      <c r="AK48" s="11">
        <f>SUM(E48:AF48)</f>
        <v>7</v>
      </c>
      <c r="AL48" s="10">
        <f>MAX(AK48-AM48-AN48,0)*-1</f>
        <v>0</v>
      </c>
      <c r="AM48" s="10">
        <v>10</v>
      </c>
      <c r="AN48" s="10">
        <v>3</v>
      </c>
      <c r="AO48" s="7">
        <f>AK48+AL48+AP48</f>
        <v>7</v>
      </c>
      <c r="AP48" s="6"/>
      <c r="AQ48" s="3">
        <v>0.5</v>
      </c>
      <c r="AR48" s="15">
        <f>MIN(AO48,AM48)*AQ48</f>
        <v>3.5</v>
      </c>
      <c r="AS48" s="6">
        <v>0</v>
      </c>
      <c r="AT48" s="6">
        <v>0</v>
      </c>
      <c r="AU48" s="6">
        <v>1</v>
      </c>
      <c r="AV48" s="6">
        <v>0</v>
      </c>
      <c r="AW48" s="7"/>
      <c r="AX48" s="7">
        <v>0</v>
      </c>
      <c r="AY48" s="7"/>
      <c r="AZ48" s="7">
        <v>0</v>
      </c>
      <c r="BA48" s="6"/>
      <c r="BB48" s="6">
        <v>3</v>
      </c>
      <c r="BC48" s="6"/>
      <c r="BD48" s="6">
        <v>0</v>
      </c>
      <c r="BE48" s="7"/>
      <c r="BF48" s="7">
        <f>IF(EF48&gt;=70, 5, 0)</f>
        <v>0</v>
      </c>
      <c r="BG48" s="7"/>
      <c r="BH48" s="7"/>
      <c r="BI48" s="7">
        <v>-5</v>
      </c>
      <c r="BJ48" s="6"/>
      <c r="BK48" s="6">
        <f>IF(EW48&gt;=70, 6, 0)</f>
        <v>6</v>
      </c>
      <c r="BL48" s="6">
        <v>0</v>
      </c>
      <c r="BM48" s="7">
        <v>0</v>
      </c>
      <c r="BN48" s="7">
        <v>0</v>
      </c>
      <c r="BO48" s="7">
        <v>0</v>
      </c>
      <c r="BP48" s="6"/>
      <c r="BQ48" s="6">
        <f>IF(EZ48&gt;=70, 6, 0)</f>
        <v>0</v>
      </c>
      <c r="BR48" s="6">
        <v>0</v>
      </c>
      <c r="BS48" s="7"/>
      <c r="BT48" s="7">
        <v>0</v>
      </c>
      <c r="BU48" s="7">
        <v>0</v>
      </c>
      <c r="BV48" s="6">
        <v>5</v>
      </c>
      <c r="BW48" s="6">
        <v>0</v>
      </c>
      <c r="BX48" s="6">
        <f>IF(EK48&gt;=70, 5, 0)</f>
        <v>0</v>
      </c>
      <c r="BY48" s="6">
        <v>-5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7">
        <v>0</v>
      </c>
      <c r="CL48" s="7">
        <v>0</v>
      </c>
      <c r="CM48" s="7">
        <v>-5</v>
      </c>
      <c r="CN48" s="6">
        <v>-5</v>
      </c>
      <c r="CO48" s="6">
        <f>IF(ES48&gt;=70, 5, 0)</f>
        <v>0</v>
      </c>
      <c r="CP48" s="6">
        <v>-5</v>
      </c>
      <c r="CQ48" s="6"/>
      <c r="CR48" s="6">
        <v>0</v>
      </c>
      <c r="CS48" s="7"/>
      <c r="CT48" s="7">
        <f>IF(FC48&gt;=70, 6, 0)</f>
        <v>0</v>
      </c>
      <c r="CU48" s="7">
        <v>-5</v>
      </c>
      <c r="CV48" s="6"/>
      <c r="CW48" s="7">
        <v>6</v>
      </c>
      <c r="CX48" s="7">
        <v>0</v>
      </c>
      <c r="CY48" s="7">
        <v>0</v>
      </c>
      <c r="CZ48" s="7">
        <v>0</v>
      </c>
      <c r="DA48" s="7">
        <v>0</v>
      </c>
      <c r="DB48" s="7">
        <f>IF(AND(DS48&gt;0,DW48&gt;0),4,0)</f>
        <v>0</v>
      </c>
      <c r="DC48" s="7">
        <f>IF(AND(EF48&gt;0,EK48&gt;0,EP48&gt;0),4,0)</f>
        <v>4</v>
      </c>
      <c r="DD48" s="7">
        <f>IF(SUM(BW48,BY48,CB48,CC48,CE48,CH48,CK48,CL48,CN48,CP48)&gt;-1,4,0)</f>
        <v>0</v>
      </c>
      <c r="DE48" s="7">
        <f>IF(FC48&gt;0,4,0)</f>
        <v>4</v>
      </c>
      <c r="DF48" s="6"/>
      <c r="DG48" s="10">
        <f>SUM(AS48:DF48)</f>
        <v>-1</v>
      </c>
      <c r="DH48" s="10">
        <v>50</v>
      </c>
      <c r="DI48" s="17">
        <f>DG48+DH48</f>
        <v>49</v>
      </c>
      <c r="DJ48" s="1">
        <v>65.709999999999994</v>
      </c>
      <c r="DK48" s="18">
        <v>100</v>
      </c>
      <c r="DL48" s="18">
        <v>100</v>
      </c>
      <c r="DM48" s="29">
        <f>AVERAGE(DK48:DL48)</f>
        <v>100</v>
      </c>
      <c r="DN48" s="1">
        <v>100</v>
      </c>
      <c r="DO48" s="29">
        <v>75</v>
      </c>
      <c r="DP48" s="1">
        <v>0</v>
      </c>
      <c r="DQ48" s="1"/>
      <c r="DR48" s="1">
        <f>IF(DQ48&gt;68, 68, DQ48)</f>
        <v>0</v>
      </c>
      <c r="DS48" s="1">
        <f>MAX(DP48,DR48)</f>
        <v>0</v>
      </c>
      <c r="DT48" s="29">
        <v>90</v>
      </c>
      <c r="DU48" s="29"/>
      <c r="DV48" s="29">
        <f>IF(DU48&gt;68,68,DU48)</f>
        <v>0</v>
      </c>
      <c r="DW48" s="29">
        <f>MAX(DT48,DV48)</f>
        <v>90</v>
      </c>
      <c r="DX48" s="18">
        <v>0</v>
      </c>
      <c r="DY48" s="18">
        <v>0</v>
      </c>
      <c r="DZ48" s="1"/>
      <c r="EA48" s="15">
        <f>AVERAGE(DJ48,DM48:DO48, DS48, DW48)</f>
        <v>71.784999999999997</v>
      </c>
      <c r="EB48" s="1">
        <v>53.33</v>
      </c>
      <c r="EC48" s="1">
        <v>0</v>
      </c>
      <c r="ED48" s="1">
        <v>0</v>
      </c>
      <c r="EE48" s="1">
        <f>IF(ED48&gt;68,68,ED48)</f>
        <v>0</v>
      </c>
      <c r="EF48" s="1">
        <f>MAX(EB48:EC48,EE48)</f>
        <v>53.33</v>
      </c>
      <c r="EG48" s="29">
        <v>27.78</v>
      </c>
      <c r="EH48" s="29">
        <v>0</v>
      </c>
      <c r="EI48" s="29">
        <v>0</v>
      </c>
      <c r="EJ48" s="29">
        <f>IF(EI48&gt;68,68,EI48)</f>
        <v>0</v>
      </c>
      <c r="EK48" s="29">
        <f>MAX(EG48:EH48,EJ48)</f>
        <v>27.78</v>
      </c>
      <c r="EL48" s="1">
        <v>27.78</v>
      </c>
      <c r="EM48" s="1">
        <v>0</v>
      </c>
      <c r="EN48" s="1">
        <v>0</v>
      </c>
      <c r="EO48" s="1">
        <f>IF(EN48&gt;68,68,EN48)</f>
        <v>0</v>
      </c>
      <c r="EP48" s="1">
        <f>MAX(EL48:EM48,EO48)</f>
        <v>27.78</v>
      </c>
      <c r="EQ48" s="29">
        <v>0</v>
      </c>
      <c r="ER48" s="29">
        <v>0</v>
      </c>
      <c r="ES48" s="29"/>
      <c r="ET48" s="15">
        <f>AVERAGE(EF48,EK48,EP48,ES48)</f>
        <v>36.296666666666667</v>
      </c>
      <c r="EU48" s="1">
        <v>66.67</v>
      </c>
      <c r="EV48" s="1">
        <v>0</v>
      </c>
      <c r="EW48" s="1">
        <f>MIN(MAX(EU48:EV48)+0.2*FC48, 100)</f>
        <v>80.27000000000001</v>
      </c>
      <c r="EX48" s="29">
        <v>50</v>
      </c>
      <c r="EY48" s="29">
        <v>0</v>
      </c>
      <c r="EZ48" s="29">
        <f>MIN(MAX(EX48:EY48)+0.15*FC48, 100)</f>
        <v>60.2</v>
      </c>
      <c r="FA48" s="1">
        <v>68</v>
      </c>
      <c r="FB48" s="1">
        <v>0</v>
      </c>
      <c r="FC48" s="1">
        <f>MAX(FA48:FB48)</f>
        <v>68</v>
      </c>
      <c r="FD48" s="15">
        <f>AVERAGE(EW48,EZ48,FC48)</f>
        <v>69.490000000000009</v>
      </c>
      <c r="FE48" s="3">
        <v>0.25</v>
      </c>
      <c r="FF48" s="3">
        <v>0.2</v>
      </c>
      <c r="FG48" s="3">
        <v>0.25</v>
      </c>
      <c r="FH48" s="3">
        <v>0.3</v>
      </c>
      <c r="FI48" s="25">
        <f>MIN(IF(D48="Yes",AR48+DI48,0),100)</f>
        <v>52.5</v>
      </c>
      <c r="FJ48" s="25">
        <f>IF(FN48&lt;0,FI48+FN48*-4,FI48)</f>
        <v>52.5</v>
      </c>
      <c r="FK48" s="25">
        <f>MIN(IF(D48="Yes",AR48+EA48,0), 100)</f>
        <v>75.284999999999997</v>
      </c>
      <c r="FL48" s="25">
        <f>MIN(IF(D48="Yes",AR48+ET48,0),100)</f>
        <v>39.796666666666667</v>
      </c>
      <c r="FM48" s="25">
        <f>MIN(IF(D48="Yes",AR48+FD48,0), 100)</f>
        <v>72.990000000000009</v>
      </c>
      <c r="FN48" s="26">
        <f>FE48*FI48+FF48*FK48+FG48*FL48+FH48*FM48</f>
        <v>60.028166666666678</v>
      </c>
      <c r="FO48" s="26">
        <f>FE48*FJ48+FF48*FK48+FG48*FL48+FH48*FM48</f>
        <v>60.028166666666678</v>
      </c>
    </row>
    <row r="49" spans="1:171" customFormat="1" x14ac:dyDescent="0.3">
      <c r="A49">
        <v>1402019093</v>
      </c>
      <c r="B49" t="s">
        <v>227</v>
      </c>
      <c r="C49" t="s">
        <v>114</v>
      </c>
      <c r="D49" s="2" t="s">
        <v>301</v>
      </c>
      <c r="E49" s="6">
        <v>1</v>
      </c>
      <c r="F49" s="6"/>
      <c r="G49" s="7"/>
      <c r="H49" s="7">
        <v>1</v>
      </c>
      <c r="I49" s="6">
        <v>1</v>
      </c>
      <c r="J49" s="6">
        <v>1</v>
      </c>
      <c r="K49" s="7"/>
      <c r="L49" s="7"/>
      <c r="M49" s="6"/>
      <c r="N49" s="8"/>
      <c r="O49" s="7"/>
      <c r="P49" s="7"/>
      <c r="Q49" s="6"/>
      <c r="R49" s="8"/>
      <c r="S49" s="7">
        <v>1</v>
      </c>
      <c r="T49" s="7"/>
      <c r="U49" s="6"/>
      <c r="V49" s="16"/>
      <c r="W49" s="7"/>
      <c r="X49" s="7"/>
      <c r="Y49" s="6"/>
      <c r="Z49" s="6"/>
      <c r="AA49" s="7"/>
      <c r="AB49" s="7"/>
      <c r="AC49" s="6">
        <v>1</v>
      </c>
      <c r="AD49" s="6"/>
      <c r="AE49" s="7"/>
      <c r="AF49" s="8"/>
      <c r="AG49" s="10">
        <v>14</v>
      </c>
      <c r="AH49" s="10">
        <v>10</v>
      </c>
      <c r="AI49" s="10">
        <f>COUNT(E49:AF49)</f>
        <v>6</v>
      </c>
      <c r="AJ49" s="22">
        <f>IF(D49="Yes",(AG49-AI49+(DI49-50)/AH49)/AG49,0)</f>
        <v>0.87142857142857133</v>
      </c>
      <c r="AK49" s="11">
        <f>SUM(E49:AF49)</f>
        <v>6</v>
      </c>
      <c r="AL49" s="10">
        <f>MAX(AK49-AM49-AN49,0)*-1</f>
        <v>0</v>
      </c>
      <c r="AM49" s="10">
        <v>10</v>
      </c>
      <c r="AN49" s="10">
        <v>3</v>
      </c>
      <c r="AO49" s="7">
        <f>AK49+AL49+AP49</f>
        <v>9</v>
      </c>
      <c r="AP49" s="6">
        <v>3</v>
      </c>
      <c r="AQ49" s="3">
        <v>0.5</v>
      </c>
      <c r="AR49" s="15">
        <f>MIN(AO49,AM49)*AQ49</f>
        <v>4.5</v>
      </c>
      <c r="AS49" s="6">
        <v>0</v>
      </c>
      <c r="AT49" s="6">
        <v>0</v>
      </c>
      <c r="AU49" s="6">
        <v>3</v>
      </c>
      <c r="AV49" s="6">
        <v>0</v>
      </c>
      <c r="AW49" s="7"/>
      <c r="AX49" s="7">
        <v>0</v>
      </c>
      <c r="AY49" s="7"/>
      <c r="AZ49" s="7">
        <v>0</v>
      </c>
      <c r="BA49" s="6"/>
      <c r="BB49" s="6">
        <v>0</v>
      </c>
      <c r="BC49" s="6"/>
      <c r="BD49" s="6">
        <v>0</v>
      </c>
      <c r="BE49" s="7"/>
      <c r="BF49" s="7">
        <f>IF(EF49&gt;=70, 5, 0)</f>
        <v>0</v>
      </c>
      <c r="BG49" s="7"/>
      <c r="BH49" s="7"/>
      <c r="BI49" s="7">
        <v>0</v>
      </c>
      <c r="BJ49" s="6"/>
      <c r="BK49" s="6">
        <f>IF(EW49&gt;=70, 6, 0)</f>
        <v>0</v>
      </c>
      <c r="BL49" s="6">
        <v>0</v>
      </c>
      <c r="BM49" s="7">
        <v>0</v>
      </c>
      <c r="BN49" s="7">
        <v>0</v>
      </c>
      <c r="BO49" s="7">
        <v>0</v>
      </c>
      <c r="BP49" s="6"/>
      <c r="BQ49" s="6">
        <f>IF(EZ49&gt;=70, 6, 0)</f>
        <v>0</v>
      </c>
      <c r="BR49" s="6">
        <v>0</v>
      </c>
      <c r="BS49" s="7"/>
      <c r="BT49" s="7">
        <v>0</v>
      </c>
      <c r="BU49" s="7">
        <v>0</v>
      </c>
      <c r="BV49" s="6">
        <v>5</v>
      </c>
      <c r="BW49" s="6">
        <v>0</v>
      </c>
      <c r="BX49" s="6">
        <f>IF(EK49&gt;=70, 5, 0)</f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7">
        <v>0</v>
      </c>
      <c r="CL49" s="7">
        <v>0</v>
      </c>
      <c r="CM49" s="7">
        <v>0</v>
      </c>
      <c r="CN49" s="6">
        <v>0</v>
      </c>
      <c r="CO49" s="6">
        <f>IF(ES49&gt;=70, 5, 0)</f>
        <v>0</v>
      </c>
      <c r="CP49" s="6">
        <v>0</v>
      </c>
      <c r="CQ49" s="6"/>
      <c r="CR49" s="6">
        <v>0</v>
      </c>
      <c r="CS49" s="7"/>
      <c r="CT49" s="7">
        <f>IF(FC49&gt;=70, 6, 0)</f>
        <v>0</v>
      </c>
      <c r="CU49" s="7">
        <v>0</v>
      </c>
      <c r="CV49" s="6"/>
      <c r="CW49" s="7">
        <v>6</v>
      </c>
      <c r="CX49" s="7">
        <v>0</v>
      </c>
      <c r="CY49" s="7">
        <v>0</v>
      </c>
      <c r="CZ49" s="7">
        <v>6</v>
      </c>
      <c r="DA49" s="7">
        <v>10</v>
      </c>
      <c r="DB49" s="7">
        <f>IF(AND(DS49&gt;0,DW49&gt;0),4,0)</f>
        <v>4</v>
      </c>
      <c r="DC49" s="7">
        <f>IF(AND(EF49&gt;0,EK49&gt;0,EP49&gt;0),4,0)</f>
        <v>4</v>
      </c>
      <c r="DD49" s="7">
        <f>IF(SUM(BW49,BY49,CB49,CC49,CE49,CH49,CK49,CL49,CN49,CP49)&gt;-1,4,0)</f>
        <v>4</v>
      </c>
      <c r="DE49" s="7">
        <f>IF(FC49&gt;0,4,0)</f>
        <v>0</v>
      </c>
      <c r="DF49" s="6"/>
      <c r="DG49" s="10">
        <f>SUM(AS49:DF49)</f>
        <v>42</v>
      </c>
      <c r="DH49" s="10">
        <v>50</v>
      </c>
      <c r="DI49" s="17">
        <f>DG49+DH49</f>
        <v>92</v>
      </c>
      <c r="DJ49" s="1">
        <v>74.290000000000006</v>
      </c>
      <c r="DK49" s="18">
        <v>100</v>
      </c>
      <c r="DL49" s="18">
        <v>50</v>
      </c>
      <c r="DM49" s="29">
        <f>AVERAGE(DK49:DL49)</f>
        <v>75</v>
      </c>
      <c r="DN49" s="1">
        <v>0</v>
      </c>
      <c r="DO49" s="29">
        <v>70</v>
      </c>
      <c r="DP49" s="1">
        <v>48</v>
      </c>
      <c r="DQ49" s="1"/>
      <c r="DR49" s="1">
        <f>IF(DQ49&gt;68, 68, DQ49)</f>
        <v>0</v>
      </c>
      <c r="DS49" s="1">
        <f>MAX(DP49,DR49)</f>
        <v>48</v>
      </c>
      <c r="DT49" s="29">
        <v>50</v>
      </c>
      <c r="DU49" s="29"/>
      <c r="DV49" s="29">
        <f>IF(DU49&gt;68,68,DU49)</f>
        <v>0</v>
      </c>
      <c r="DW49" s="29">
        <f>MAX(DT49,DV49)</f>
        <v>50</v>
      </c>
      <c r="DX49" s="18">
        <v>0</v>
      </c>
      <c r="DY49" s="18">
        <v>0</v>
      </c>
      <c r="DZ49" s="1"/>
      <c r="EA49" s="15">
        <f>AVERAGE(DJ49,DM49:DO49, DS49, DW49)</f>
        <v>52.881666666666668</v>
      </c>
      <c r="EB49" s="1">
        <v>46.67</v>
      </c>
      <c r="EC49" s="1">
        <v>53.33</v>
      </c>
      <c r="ED49" s="1">
        <v>0</v>
      </c>
      <c r="EE49" s="1">
        <f>IF(ED49&gt;68,68,ED49)</f>
        <v>0</v>
      </c>
      <c r="EF49" s="1">
        <f>MAX(EB49:EC49,EE49)</f>
        <v>53.33</v>
      </c>
      <c r="EG49" s="29">
        <v>27.78</v>
      </c>
      <c r="EH49" s="29">
        <v>60</v>
      </c>
      <c r="EI49" s="29">
        <v>0</v>
      </c>
      <c r="EJ49" s="29">
        <f>IF(EI49&gt;68,68,EI49)</f>
        <v>0</v>
      </c>
      <c r="EK49" s="29">
        <f>MAX(EG49:EH49,EJ49)</f>
        <v>60</v>
      </c>
      <c r="EL49" s="1">
        <v>27.78</v>
      </c>
      <c r="EM49" s="1">
        <v>60</v>
      </c>
      <c r="EN49" s="1">
        <v>20</v>
      </c>
      <c r="EO49" s="1">
        <f>IF(EN49&gt;68,68,EN49)</f>
        <v>20</v>
      </c>
      <c r="EP49" s="1">
        <f>MAX(EL49:EM49,EO49)</f>
        <v>60</v>
      </c>
      <c r="EQ49" s="29">
        <v>0</v>
      </c>
      <c r="ER49" s="29">
        <v>0</v>
      </c>
      <c r="ES49" s="29"/>
      <c r="ET49" s="15">
        <f>AVERAGE(EF49,EK49,EP49,ES49)</f>
        <v>57.776666666666664</v>
      </c>
      <c r="EU49" s="1">
        <v>20</v>
      </c>
      <c r="EV49" s="1">
        <v>0</v>
      </c>
      <c r="EW49" s="1">
        <f>MIN(MAX(EU49:EV49)+0.2*FC49, 100)</f>
        <v>20</v>
      </c>
      <c r="EX49" s="29">
        <v>50</v>
      </c>
      <c r="EY49" s="29">
        <v>0</v>
      </c>
      <c r="EZ49" s="29">
        <f>MIN(MAX(EX49:EY49)+0.15*FC49, 100)</f>
        <v>50</v>
      </c>
      <c r="FA49" s="1">
        <v>0</v>
      </c>
      <c r="FB49" s="1">
        <v>0</v>
      </c>
      <c r="FC49" s="1">
        <f>MAX(FA49:FB49)</f>
        <v>0</v>
      </c>
      <c r="FD49" s="15">
        <f>AVERAGE(EW49,EZ49,FC49)</f>
        <v>23.333333333333332</v>
      </c>
      <c r="FE49" s="3">
        <v>0.25</v>
      </c>
      <c r="FF49" s="3">
        <v>0.2</v>
      </c>
      <c r="FG49" s="3">
        <v>0.25</v>
      </c>
      <c r="FH49" s="3">
        <v>0.3</v>
      </c>
      <c r="FI49" s="25">
        <f>MIN(IF(D49="Yes",AR49+DI49,0),100)</f>
        <v>96.5</v>
      </c>
      <c r="FJ49" s="25">
        <f>IF(FN49&lt;0,FI49+FN49*-4,FI49)</f>
        <v>96.5</v>
      </c>
      <c r="FK49" s="25">
        <f>MIN(IF(D49="Yes",AR49+EA49,0), 100)</f>
        <v>57.381666666666668</v>
      </c>
      <c r="FL49" s="25">
        <f>MIN(IF(D49="Yes",AR49+ET49,0),100)</f>
        <v>62.276666666666664</v>
      </c>
      <c r="FM49" s="25">
        <f>MIN(IF(D49="Yes",AR49+FD49,0), 100)</f>
        <v>27.833333333333332</v>
      </c>
      <c r="FN49" s="26">
        <f>FE49*FI49+FF49*FK49+FG49*FL49+FH49*FM49</f>
        <v>59.520500000000006</v>
      </c>
      <c r="FO49" s="26">
        <f>FE49*FJ49+FF49*FK49+FG49*FL49+FH49*FM49</f>
        <v>59.520500000000006</v>
      </c>
    </row>
    <row r="50" spans="1:171" customFormat="1" x14ac:dyDescent="0.3">
      <c r="A50" s="30">
        <v>1402017003</v>
      </c>
      <c r="B50" s="30" t="s">
        <v>129</v>
      </c>
      <c r="C50" t="s">
        <v>140</v>
      </c>
      <c r="D50" s="2" t="s">
        <v>301</v>
      </c>
      <c r="E50" s="6">
        <v>1</v>
      </c>
      <c r="F50" s="6">
        <v>1</v>
      </c>
      <c r="G50" s="7">
        <v>1</v>
      </c>
      <c r="H50" s="7"/>
      <c r="I50" s="6">
        <v>1</v>
      </c>
      <c r="J50" s="6"/>
      <c r="K50" s="7">
        <v>1</v>
      </c>
      <c r="L50" s="7"/>
      <c r="M50" s="6">
        <v>1</v>
      </c>
      <c r="N50" s="8"/>
      <c r="O50" s="7"/>
      <c r="P50" s="7"/>
      <c r="Q50" s="6">
        <v>1</v>
      </c>
      <c r="R50" s="8"/>
      <c r="S50" s="7"/>
      <c r="T50" s="7"/>
      <c r="U50" s="6">
        <v>1</v>
      </c>
      <c r="V50" s="16"/>
      <c r="W50" s="7"/>
      <c r="X50" s="7"/>
      <c r="Y50" s="6">
        <v>1</v>
      </c>
      <c r="Z50" s="6"/>
      <c r="AA50" s="7"/>
      <c r="AB50" s="7"/>
      <c r="AC50" s="6"/>
      <c r="AD50" s="6"/>
      <c r="AE50" s="7"/>
      <c r="AF50" s="8"/>
      <c r="AG50" s="10">
        <v>14</v>
      </c>
      <c r="AH50" s="10">
        <v>10</v>
      </c>
      <c r="AI50" s="10">
        <f>COUNT(E50:AF50)</f>
        <v>9</v>
      </c>
      <c r="AJ50" s="22">
        <f>IF(D50="Yes",(AG50-AI50+(DI50-50)/AH50)/AG50,0)</f>
        <v>0.4642857142857143</v>
      </c>
      <c r="AK50" s="11">
        <f>SUM(E50:AF50)</f>
        <v>9</v>
      </c>
      <c r="AL50" s="10">
        <f>MAX(AK50-AM50-AN50,0)*-1</f>
        <v>0</v>
      </c>
      <c r="AM50" s="10">
        <v>10</v>
      </c>
      <c r="AN50" s="10">
        <v>3</v>
      </c>
      <c r="AO50" s="7">
        <f>AK50+AL50+AP50</f>
        <v>9</v>
      </c>
      <c r="AP50" s="6"/>
      <c r="AQ50" s="3">
        <v>0.5</v>
      </c>
      <c r="AR50" s="15">
        <f>MIN(AO50,AM50)*AQ50</f>
        <v>4.5</v>
      </c>
      <c r="AS50" s="6">
        <v>0</v>
      </c>
      <c r="AT50" s="6">
        <v>0</v>
      </c>
      <c r="AU50" s="6">
        <v>3</v>
      </c>
      <c r="AV50" s="6">
        <v>0</v>
      </c>
      <c r="AW50" s="7"/>
      <c r="AX50" s="7">
        <v>0</v>
      </c>
      <c r="AY50" s="7"/>
      <c r="AZ50" s="7">
        <v>0</v>
      </c>
      <c r="BA50" s="6"/>
      <c r="BB50" s="6">
        <v>3</v>
      </c>
      <c r="BC50" s="6"/>
      <c r="BD50" s="6">
        <v>-5</v>
      </c>
      <c r="BE50" s="7"/>
      <c r="BF50" s="7">
        <f>IF(EF50&gt;=70, 5, 0)</f>
        <v>0</v>
      </c>
      <c r="BG50" s="7"/>
      <c r="BH50" s="7"/>
      <c r="BI50" s="7">
        <v>0</v>
      </c>
      <c r="BJ50" s="6"/>
      <c r="BK50" s="6">
        <f>IF(EW50&gt;=70, 6, 0)</f>
        <v>0</v>
      </c>
      <c r="BL50" s="6">
        <v>0</v>
      </c>
      <c r="BM50" s="7">
        <v>0</v>
      </c>
      <c r="BN50" s="7">
        <v>0</v>
      </c>
      <c r="BO50" s="7">
        <v>0</v>
      </c>
      <c r="BP50" s="6"/>
      <c r="BQ50" s="6">
        <f>IF(EZ50&gt;=70, 6, 0)</f>
        <v>0</v>
      </c>
      <c r="BR50" s="6">
        <v>0</v>
      </c>
      <c r="BS50" s="7"/>
      <c r="BT50" s="7">
        <v>-5</v>
      </c>
      <c r="BU50" s="7">
        <v>-5</v>
      </c>
      <c r="BV50" s="6">
        <v>5</v>
      </c>
      <c r="BW50" s="6">
        <v>0</v>
      </c>
      <c r="BX50" s="6">
        <f>IF(EK50&gt;=70, 5, 0)</f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7">
        <v>0</v>
      </c>
      <c r="CL50" s="7">
        <v>0</v>
      </c>
      <c r="CM50" s="7">
        <v>0</v>
      </c>
      <c r="CN50" s="6">
        <v>0</v>
      </c>
      <c r="CO50" s="6">
        <f>IF(ES50&gt;=70, 5, 0)</f>
        <v>0</v>
      </c>
      <c r="CP50" s="6">
        <v>0</v>
      </c>
      <c r="CQ50" s="6"/>
      <c r="CR50" s="6">
        <v>0</v>
      </c>
      <c r="CS50" s="7"/>
      <c r="CT50" s="7">
        <f>IF(FC50&gt;=70, 6, 0)</f>
        <v>6</v>
      </c>
      <c r="CU50" s="7">
        <v>-5</v>
      </c>
      <c r="CV50" s="6"/>
      <c r="CW50" s="7">
        <v>6</v>
      </c>
      <c r="CX50" s="7">
        <v>0</v>
      </c>
      <c r="CY50" s="7">
        <v>0</v>
      </c>
      <c r="CZ50" s="7">
        <v>0</v>
      </c>
      <c r="DA50" s="7">
        <v>0</v>
      </c>
      <c r="DB50" s="7">
        <f>IF(AND(DS50&gt;0,DW50&gt;0),4,0)</f>
        <v>0</v>
      </c>
      <c r="DC50" s="7">
        <f>IF(AND(EF50&gt;0,EK50&gt;0,EP50&gt;0),4,0)</f>
        <v>4</v>
      </c>
      <c r="DD50" s="7">
        <f>IF(SUM(BW50,BY50,CB50,CC50,CE50,CH50,CK50,CL50,CN50,CP50)&gt;-1,4,0)</f>
        <v>4</v>
      </c>
      <c r="DE50" s="7">
        <f>IF(FC50&gt;0,4,0)</f>
        <v>4</v>
      </c>
      <c r="DF50" s="6"/>
      <c r="DG50" s="10">
        <f>SUM(AS50:DF50)</f>
        <v>15</v>
      </c>
      <c r="DH50" s="10">
        <v>50</v>
      </c>
      <c r="DI50" s="17">
        <f>DG50+DH50</f>
        <v>65</v>
      </c>
      <c r="DJ50" s="1">
        <v>34.29</v>
      </c>
      <c r="DK50" s="18">
        <v>50</v>
      </c>
      <c r="DL50" s="18">
        <v>100</v>
      </c>
      <c r="DM50" s="29">
        <f>AVERAGE(DK50:DL50)</f>
        <v>75</v>
      </c>
      <c r="DN50" s="1">
        <v>100</v>
      </c>
      <c r="DO50" s="29">
        <v>100</v>
      </c>
      <c r="DP50" s="1">
        <v>0</v>
      </c>
      <c r="DQ50" s="1">
        <v>0</v>
      </c>
      <c r="DR50" s="1">
        <f>IF(DQ50&gt;68, 68, DQ50)</f>
        <v>0</v>
      </c>
      <c r="DS50" s="1">
        <f>MAX(DP50,DR50)</f>
        <v>0</v>
      </c>
      <c r="DT50" s="29"/>
      <c r="DU50" s="29"/>
      <c r="DV50" s="29">
        <f>IF(DU50&gt;68,68,DU50)</f>
        <v>0</v>
      </c>
      <c r="DW50" s="29">
        <f>MAX(DT50,DV50)</f>
        <v>0</v>
      </c>
      <c r="DX50" s="18">
        <v>0</v>
      </c>
      <c r="DY50" s="18">
        <v>0</v>
      </c>
      <c r="DZ50" s="1"/>
      <c r="EA50" s="15">
        <f>AVERAGE(DJ50,DM50:DO50, DS50, DW50)</f>
        <v>51.548333333333325</v>
      </c>
      <c r="EB50" s="1">
        <v>20</v>
      </c>
      <c r="EC50" s="1">
        <v>46.67</v>
      </c>
      <c r="ED50" s="1">
        <v>33.33</v>
      </c>
      <c r="EE50" s="1">
        <f>IF(ED50&gt;68,68,ED50)</f>
        <v>33.33</v>
      </c>
      <c r="EF50" s="1">
        <f>MAX(EB50:EC50,EE50)</f>
        <v>46.67</v>
      </c>
      <c r="EG50" s="29">
        <v>16.670000000000002</v>
      </c>
      <c r="EH50" s="29">
        <v>46.67</v>
      </c>
      <c r="EI50" s="29">
        <v>33.33</v>
      </c>
      <c r="EJ50" s="29">
        <f>IF(EI50&gt;68,68,EI50)</f>
        <v>33.33</v>
      </c>
      <c r="EK50" s="29">
        <f>MAX(EG50:EH50,EJ50)</f>
        <v>46.67</v>
      </c>
      <c r="EL50" s="1">
        <v>16.670000000000002</v>
      </c>
      <c r="EM50" s="1">
        <v>46.67</v>
      </c>
      <c r="EN50" s="1">
        <v>53.33</v>
      </c>
      <c r="EO50" s="1">
        <f>IF(EN50&gt;68,68,EN50)</f>
        <v>53.33</v>
      </c>
      <c r="EP50" s="1">
        <f>MAX(EL50:EM50,EO50)</f>
        <v>53.33</v>
      </c>
      <c r="EQ50" s="29">
        <v>0</v>
      </c>
      <c r="ER50" s="29">
        <v>0</v>
      </c>
      <c r="ES50" s="29"/>
      <c r="ET50" s="15">
        <f>AVERAGE(EF50,EK50,EP50,ES50)</f>
        <v>48.890000000000008</v>
      </c>
      <c r="EU50" s="1">
        <v>0</v>
      </c>
      <c r="EV50" s="1">
        <v>0</v>
      </c>
      <c r="EW50" s="1">
        <f>MIN(MAX(EU50:EV50)+0.2*FC50, 100)</f>
        <v>16.600000000000001</v>
      </c>
      <c r="EX50" s="29">
        <v>41.67</v>
      </c>
      <c r="EY50" s="29">
        <v>0</v>
      </c>
      <c r="EZ50" s="29">
        <f>MIN(MAX(EX50:EY50)+0.15*FC50, 100)</f>
        <v>54.120000000000005</v>
      </c>
      <c r="FA50" s="1">
        <v>83</v>
      </c>
      <c r="FB50" s="1">
        <v>0</v>
      </c>
      <c r="FC50" s="1">
        <f>MAX(FA50:FB50)</f>
        <v>83</v>
      </c>
      <c r="FD50" s="15">
        <f>AVERAGE(EW50,EZ50,FC50)</f>
        <v>51.24</v>
      </c>
      <c r="FE50" s="3">
        <v>0.25</v>
      </c>
      <c r="FF50" s="3">
        <v>0.2</v>
      </c>
      <c r="FG50" s="3">
        <v>0.25</v>
      </c>
      <c r="FH50" s="3">
        <v>0.3</v>
      </c>
      <c r="FI50" s="25">
        <f>MIN(IF(D50="Yes",AR50+DI50,0),100)</f>
        <v>69.5</v>
      </c>
      <c r="FJ50" s="25">
        <f>IF(FN50&lt;0,FI50+FN50*-4,FI50)</f>
        <v>69.5</v>
      </c>
      <c r="FK50" s="25">
        <f>MIN(IF(D50="Yes",AR50+EA50,0), 100)</f>
        <v>56.048333333333325</v>
      </c>
      <c r="FL50" s="25">
        <f>MIN(IF(D50="Yes",AR50+ET50,0),100)</f>
        <v>53.390000000000008</v>
      </c>
      <c r="FM50" s="25">
        <f>MIN(IF(D50="Yes",AR50+FD50,0), 100)</f>
        <v>55.74</v>
      </c>
      <c r="FN50" s="26">
        <f>FE50*FI50+FF50*FK50+FG50*FL50+FH50*FM50</f>
        <v>58.654166666666669</v>
      </c>
      <c r="FO50" s="26">
        <f>FE50*FJ50+FF50*FK50+FG50*FL50+FH50*FM50</f>
        <v>58.654166666666669</v>
      </c>
    </row>
    <row r="51" spans="1:171" customFormat="1" x14ac:dyDescent="0.3">
      <c r="A51">
        <v>1402019089</v>
      </c>
      <c r="B51" t="s">
        <v>226</v>
      </c>
      <c r="C51" t="s">
        <v>114</v>
      </c>
      <c r="D51" s="2" t="s">
        <v>301</v>
      </c>
      <c r="E51" s="6">
        <v>1</v>
      </c>
      <c r="F51" s="6"/>
      <c r="G51" s="7">
        <v>1</v>
      </c>
      <c r="H51" s="7">
        <v>1</v>
      </c>
      <c r="I51" s="6"/>
      <c r="J51" s="6">
        <v>1</v>
      </c>
      <c r="K51" s="7"/>
      <c r="L51" s="7"/>
      <c r="M51" s="6"/>
      <c r="N51" s="8"/>
      <c r="O51" s="7"/>
      <c r="P51" s="7"/>
      <c r="Q51" s="6"/>
      <c r="R51" s="8"/>
      <c r="S51" s="7">
        <v>1</v>
      </c>
      <c r="T51" s="7">
        <v>1</v>
      </c>
      <c r="U51" s="6"/>
      <c r="V51" s="16"/>
      <c r="W51" s="7">
        <v>1</v>
      </c>
      <c r="X51" s="7"/>
      <c r="Y51" s="6"/>
      <c r="Z51" s="6"/>
      <c r="AA51" s="7"/>
      <c r="AB51" s="7"/>
      <c r="AC51" s="6"/>
      <c r="AD51" s="6"/>
      <c r="AE51" s="7"/>
      <c r="AF51" s="8"/>
      <c r="AG51" s="10">
        <v>14</v>
      </c>
      <c r="AH51" s="10">
        <v>10</v>
      </c>
      <c r="AI51" s="10">
        <f>COUNT(E51:AF51)</f>
        <v>7</v>
      </c>
      <c r="AJ51" s="22">
        <f>IF(D51="Yes",(AG51-AI51+(DI51-50)/AH51)/AG51,0)</f>
        <v>0.72857142857142854</v>
      </c>
      <c r="AK51" s="11">
        <f>SUM(E51:AF51)</f>
        <v>7</v>
      </c>
      <c r="AL51" s="10">
        <f>MAX(AK51-AM51-AN51,0)*-1</f>
        <v>0</v>
      </c>
      <c r="AM51" s="10">
        <v>10</v>
      </c>
      <c r="AN51" s="10">
        <v>3</v>
      </c>
      <c r="AO51" s="7">
        <f>AK51+AL51+AP51</f>
        <v>7</v>
      </c>
      <c r="AP51" s="6"/>
      <c r="AQ51" s="3">
        <v>0.5</v>
      </c>
      <c r="AR51" s="15">
        <f>MIN(AO51,AM51)*AQ51</f>
        <v>3.5</v>
      </c>
      <c r="AS51" s="6">
        <v>0</v>
      </c>
      <c r="AT51" s="6">
        <v>0</v>
      </c>
      <c r="AU51" s="6">
        <v>2</v>
      </c>
      <c r="AV51" s="6">
        <v>0</v>
      </c>
      <c r="AW51" s="7"/>
      <c r="AX51" s="7">
        <v>0</v>
      </c>
      <c r="AY51" s="7"/>
      <c r="AZ51" s="7">
        <v>0</v>
      </c>
      <c r="BA51" s="6"/>
      <c r="BB51" s="6">
        <v>0</v>
      </c>
      <c r="BC51" s="6"/>
      <c r="BD51" s="6">
        <v>0</v>
      </c>
      <c r="BE51" s="7"/>
      <c r="BF51" s="7">
        <f>IF(EF51&gt;=70, 5, 0)</f>
        <v>0</v>
      </c>
      <c r="BG51" s="7"/>
      <c r="BH51" s="7"/>
      <c r="BI51" s="7">
        <v>0</v>
      </c>
      <c r="BJ51" s="6"/>
      <c r="BK51" s="6">
        <f>IF(EW51&gt;=70, 6, 0)</f>
        <v>0</v>
      </c>
      <c r="BL51" s="6">
        <v>0</v>
      </c>
      <c r="BM51" s="7">
        <v>0</v>
      </c>
      <c r="BN51" s="7">
        <v>-5</v>
      </c>
      <c r="BO51" s="7">
        <v>0</v>
      </c>
      <c r="BP51" s="6"/>
      <c r="BQ51" s="6">
        <f>IF(EZ51&gt;=70, 6, 0)</f>
        <v>0</v>
      </c>
      <c r="BR51" s="6">
        <v>0</v>
      </c>
      <c r="BS51" s="7"/>
      <c r="BT51" s="7">
        <v>0</v>
      </c>
      <c r="BU51" s="7">
        <v>0</v>
      </c>
      <c r="BV51" s="6">
        <v>5</v>
      </c>
      <c r="BW51" s="6">
        <v>0</v>
      </c>
      <c r="BX51" s="6">
        <f>IF(EK51&gt;=70, 5, 0)</f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7">
        <v>0</v>
      </c>
      <c r="CL51" s="7">
        <v>0</v>
      </c>
      <c r="CM51" s="7">
        <v>-5</v>
      </c>
      <c r="CN51" s="6">
        <v>0</v>
      </c>
      <c r="CO51" s="6">
        <f>IF(ES51&gt;=70, 5, 0)</f>
        <v>0</v>
      </c>
      <c r="CP51" s="6">
        <v>-5</v>
      </c>
      <c r="CQ51" s="6"/>
      <c r="CR51" s="6">
        <v>0</v>
      </c>
      <c r="CS51" s="7"/>
      <c r="CT51" s="7">
        <f>IF(FC51&gt;=70, 6, 0)</f>
        <v>0</v>
      </c>
      <c r="CU51" s="7">
        <v>0</v>
      </c>
      <c r="CV51" s="6">
        <v>20</v>
      </c>
      <c r="CW51" s="7">
        <v>0</v>
      </c>
      <c r="CX51" s="7">
        <v>0</v>
      </c>
      <c r="CY51" s="7">
        <v>0</v>
      </c>
      <c r="CZ51" s="7">
        <v>6</v>
      </c>
      <c r="DA51" s="7">
        <v>10</v>
      </c>
      <c r="DB51" s="7">
        <f>IF(AND(DS51&gt;0,DW51&gt;0),4,0)</f>
        <v>0</v>
      </c>
      <c r="DC51" s="7">
        <f>IF(AND(EF51&gt;0,EK51&gt;0,EP51&gt;0),4,0)</f>
        <v>4</v>
      </c>
      <c r="DD51" s="7">
        <f>IF(SUM(BW51,BY51,CB51,CC51,CE51,CH51,CK51,CL51,CN51,CP51)&gt;-1,4,0)</f>
        <v>0</v>
      </c>
      <c r="DE51" s="7">
        <f>IF(FC51&gt;0,4,0)</f>
        <v>0</v>
      </c>
      <c r="DF51" s="6"/>
      <c r="DG51" s="10">
        <f>SUM(AS51:DF51)</f>
        <v>32</v>
      </c>
      <c r="DH51" s="10">
        <v>50</v>
      </c>
      <c r="DI51" s="17">
        <f>DG51+DH51</f>
        <v>82</v>
      </c>
      <c r="DJ51" s="1">
        <v>80</v>
      </c>
      <c r="DK51" s="18">
        <v>100</v>
      </c>
      <c r="DL51" s="18">
        <v>100</v>
      </c>
      <c r="DM51" s="29">
        <f>AVERAGE(DK51:DL51)</f>
        <v>100</v>
      </c>
      <c r="DN51" s="1">
        <v>0</v>
      </c>
      <c r="DO51" s="29">
        <v>100</v>
      </c>
      <c r="DP51" s="1">
        <v>62</v>
      </c>
      <c r="DQ51" s="1"/>
      <c r="DR51" s="1">
        <f>IF(DQ51&gt;68, 68, DQ51)</f>
        <v>0</v>
      </c>
      <c r="DS51" s="1">
        <f>MAX(DP51,DR51)</f>
        <v>62</v>
      </c>
      <c r="DT51" s="29">
        <v>0</v>
      </c>
      <c r="DU51" s="29"/>
      <c r="DV51" s="29">
        <f>IF(DU51&gt;68,68,DU51)</f>
        <v>0</v>
      </c>
      <c r="DW51" s="29">
        <f>MAX(DT51,DV51)</f>
        <v>0</v>
      </c>
      <c r="DX51" s="18">
        <v>0</v>
      </c>
      <c r="DY51" s="18">
        <v>0</v>
      </c>
      <c r="DZ51" s="1"/>
      <c r="EA51" s="15">
        <f>AVERAGE(DJ51,DM51:DO51, DS51, DW51)</f>
        <v>57</v>
      </c>
      <c r="EB51" s="1">
        <v>0</v>
      </c>
      <c r="EC51" s="1">
        <v>60</v>
      </c>
      <c r="ED51" s="1">
        <v>0</v>
      </c>
      <c r="EE51" s="1">
        <f>IF(ED51&gt;68,68,ED51)</f>
        <v>0</v>
      </c>
      <c r="EF51" s="1">
        <f>MAX(EB51:EC51,EE51)</f>
        <v>60</v>
      </c>
      <c r="EG51" s="29">
        <v>0</v>
      </c>
      <c r="EH51" s="29">
        <v>66.67</v>
      </c>
      <c r="EI51" s="29">
        <v>0</v>
      </c>
      <c r="EJ51" s="29">
        <f>IF(EI51&gt;68,68,EI51)</f>
        <v>0</v>
      </c>
      <c r="EK51" s="29">
        <f>MAX(EG51:EH51,EJ51)</f>
        <v>66.67</v>
      </c>
      <c r="EL51" s="1">
        <v>0</v>
      </c>
      <c r="EM51" s="1">
        <v>53.33</v>
      </c>
      <c r="EN51" s="1">
        <v>0</v>
      </c>
      <c r="EO51" s="1">
        <f>IF(EN51&gt;68,68,EN51)</f>
        <v>0</v>
      </c>
      <c r="EP51" s="1">
        <f>MAX(EL51:EM51,EO51)</f>
        <v>53.33</v>
      </c>
      <c r="EQ51" s="29">
        <v>0</v>
      </c>
      <c r="ER51" s="29">
        <v>0</v>
      </c>
      <c r="ES51" s="29"/>
      <c r="ET51" s="15">
        <f>AVERAGE(EF51,EK51,EP51,ES51)</f>
        <v>60</v>
      </c>
      <c r="EU51" s="1">
        <v>20</v>
      </c>
      <c r="EV51" s="1">
        <v>40</v>
      </c>
      <c r="EW51" s="1">
        <f>MIN(MAX(EU51:EV51)+0.2*FC51, 100)</f>
        <v>40</v>
      </c>
      <c r="EX51" s="29">
        <v>41.67</v>
      </c>
      <c r="EY51" s="29">
        <v>0</v>
      </c>
      <c r="EZ51" s="29">
        <f>MIN(MAX(EX51:EY51)+0.15*FC51, 100)</f>
        <v>41.67</v>
      </c>
      <c r="FA51" s="1">
        <v>0</v>
      </c>
      <c r="FB51" s="1">
        <v>0</v>
      </c>
      <c r="FC51" s="1">
        <f>MAX(FA51:FB51)</f>
        <v>0</v>
      </c>
      <c r="FD51" s="15">
        <f>AVERAGE(EW51,EZ51,FC51)</f>
        <v>27.223333333333333</v>
      </c>
      <c r="FE51" s="3">
        <v>0.25</v>
      </c>
      <c r="FF51" s="3">
        <v>0.2</v>
      </c>
      <c r="FG51" s="3">
        <v>0.25</v>
      </c>
      <c r="FH51" s="3">
        <v>0.3</v>
      </c>
      <c r="FI51" s="25">
        <f>MIN(IF(D51="Yes",AR51+DI51,0),100)</f>
        <v>85.5</v>
      </c>
      <c r="FJ51" s="25">
        <f>IF(FN51&lt;0,FI51+FN51*-4,FI51)</f>
        <v>85.5</v>
      </c>
      <c r="FK51" s="25">
        <f>MIN(IF(D51="Yes",AR51+EA51,0), 100)</f>
        <v>60.5</v>
      </c>
      <c r="FL51" s="25">
        <f>MIN(IF(D51="Yes",AR51+ET51,0),100)</f>
        <v>63.5</v>
      </c>
      <c r="FM51" s="25">
        <f>MIN(IF(D51="Yes",AR51+FD51,0), 100)</f>
        <v>30.723333333333333</v>
      </c>
      <c r="FN51" s="26">
        <f>FE51*FI51+FF51*FK51+FG51*FL51+FH51*FM51</f>
        <v>58.567</v>
      </c>
      <c r="FO51" s="26">
        <f>FE51*FJ51+FF51*FK51+FG51*FL51+FH51*FM51</f>
        <v>58.567</v>
      </c>
    </row>
    <row r="52" spans="1:171" customFormat="1" x14ac:dyDescent="0.3">
      <c r="A52" s="30">
        <v>1402017058</v>
      </c>
      <c r="B52" s="30" t="s">
        <v>117</v>
      </c>
      <c r="C52" t="s">
        <v>112</v>
      </c>
      <c r="D52" s="2" t="s">
        <v>301</v>
      </c>
      <c r="E52" s="6"/>
      <c r="F52" s="6"/>
      <c r="G52" s="7"/>
      <c r="H52" s="7"/>
      <c r="I52" s="6">
        <v>1</v>
      </c>
      <c r="J52" s="6">
        <v>1</v>
      </c>
      <c r="K52" s="7"/>
      <c r="L52" s="7"/>
      <c r="M52" s="6"/>
      <c r="N52" s="8"/>
      <c r="O52" s="7"/>
      <c r="P52" s="7"/>
      <c r="Q52" s="6">
        <v>1</v>
      </c>
      <c r="R52" s="8"/>
      <c r="S52" s="7"/>
      <c r="T52" s="7"/>
      <c r="U52" s="6"/>
      <c r="V52" s="6"/>
      <c r="W52" s="7"/>
      <c r="X52" s="7"/>
      <c r="Y52" s="6">
        <v>1</v>
      </c>
      <c r="Z52" s="6"/>
      <c r="AA52" s="7">
        <v>1</v>
      </c>
      <c r="AB52" s="7"/>
      <c r="AC52" s="6"/>
      <c r="AD52" s="6"/>
      <c r="AE52" s="7"/>
      <c r="AF52" s="8"/>
      <c r="AG52" s="10">
        <v>14</v>
      </c>
      <c r="AH52" s="10">
        <v>10</v>
      </c>
      <c r="AI52" s="10">
        <f>COUNT(E52:AF52)</f>
        <v>5</v>
      </c>
      <c r="AJ52" s="22">
        <f>IF(D52="Yes",(AG52-AI52+(DI52-50)/AH52)/AG52,0)</f>
        <v>0.82857142857142851</v>
      </c>
      <c r="AK52" s="11">
        <f>SUM(E52:AF52)</f>
        <v>5</v>
      </c>
      <c r="AL52" s="10">
        <f>MAX(AK52-AM52-AN52,0)*-1</f>
        <v>0</v>
      </c>
      <c r="AM52" s="10">
        <v>10</v>
      </c>
      <c r="AN52" s="10">
        <v>3</v>
      </c>
      <c r="AO52" s="7">
        <f>AK52+AL52+AP52</f>
        <v>5</v>
      </c>
      <c r="AP52" s="6"/>
      <c r="AQ52" s="3">
        <v>0.5</v>
      </c>
      <c r="AR52" s="15">
        <f>MIN(AO52,AM52)*AQ52</f>
        <v>2.5</v>
      </c>
      <c r="AS52" s="6">
        <v>0</v>
      </c>
      <c r="AT52" s="6">
        <v>0</v>
      </c>
      <c r="AU52" s="6">
        <v>3</v>
      </c>
      <c r="AV52" s="6">
        <v>0</v>
      </c>
      <c r="AW52" s="7"/>
      <c r="AX52" s="7">
        <v>0</v>
      </c>
      <c r="AY52" s="7"/>
      <c r="AZ52" s="7">
        <v>0</v>
      </c>
      <c r="BA52" s="6"/>
      <c r="BB52" s="6">
        <v>3</v>
      </c>
      <c r="BC52" s="6"/>
      <c r="BD52" s="6">
        <v>-5</v>
      </c>
      <c r="BE52" s="7"/>
      <c r="BF52" s="7">
        <f>IF(EF52&gt;=70, 5, 0)</f>
        <v>0</v>
      </c>
      <c r="BG52" s="7"/>
      <c r="BH52" s="7"/>
      <c r="BI52" s="7">
        <v>0</v>
      </c>
      <c r="BJ52" s="6"/>
      <c r="BK52" s="6">
        <f>IF(EW52&gt;=70, 6, 0)</f>
        <v>0</v>
      </c>
      <c r="BL52" s="6">
        <v>-5</v>
      </c>
      <c r="BM52" s="7">
        <v>0</v>
      </c>
      <c r="BN52" s="7">
        <v>0</v>
      </c>
      <c r="BO52" s="7">
        <v>0</v>
      </c>
      <c r="BP52" s="6"/>
      <c r="BQ52" s="6">
        <f>IF(EZ52&gt;=70, 6, 0)</f>
        <v>0</v>
      </c>
      <c r="BR52" s="6">
        <v>0</v>
      </c>
      <c r="BS52" s="7"/>
      <c r="BT52" s="7">
        <v>0</v>
      </c>
      <c r="BU52" s="7">
        <v>0</v>
      </c>
      <c r="BV52" s="6"/>
      <c r="BW52" s="6">
        <v>0</v>
      </c>
      <c r="BX52" s="6">
        <f>IF(EK52&gt;=70, 5, 0)</f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7">
        <v>0</v>
      </c>
      <c r="CL52" s="7">
        <v>0</v>
      </c>
      <c r="CM52" s="7">
        <v>0</v>
      </c>
      <c r="CN52" s="6">
        <v>0</v>
      </c>
      <c r="CO52" s="6">
        <f>IF(ES52&gt;=70, 5, 0)</f>
        <v>0</v>
      </c>
      <c r="CP52" s="6">
        <v>0</v>
      </c>
      <c r="CQ52" s="6"/>
      <c r="CR52" s="6">
        <v>0</v>
      </c>
      <c r="CS52" s="7"/>
      <c r="CT52" s="7">
        <f>IF(FC52&gt;=70, 6, 0)</f>
        <v>6</v>
      </c>
      <c r="CU52" s="7">
        <v>0</v>
      </c>
      <c r="CV52" s="6"/>
      <c r="CW52" s="7">
        <v>6</v>
      </c>
      <c r="CX52" s="7">
        <v>0</v>
      </c>
      <c r="CY52" s="7">
        <v>0</v>
      </c>
      <c r="CZ52" s="7">
        <v>6</v>
      </c>
      <c r="DA52" s="7">
        <v>0</v>
      </c>
      <c r="DB52" s="7">
        <f>IF(AND(DS52&gt;0,DW52&gt;0),4,0)</f>
        <v>0</v>
      </c>
      <c r="DC52" s="7">
        <f>IF(AND(EF52&gt;0,EK52&gt;0,EP52&gt;0),4,0)</f>
        <v>4</v>
      </c>
      <c r="DD52" s="7">
        <f>IF(SUM(BW52,BY52,CB52,CC52,CE52,CH52,CK52,CL52,CN52,CP52)&gt;-1,4,0)</f>
        <v>4</v>
      </c>
      <c r="DE52" s="7">
        <f>IF(FC52&gt;0,4,0)</f>
        <v>4</v>
      </c>
      <c r="DF52" s="6"/>
      <c r="DG52" s="10">
        <f>SUM(AS52:DF52)</f>
        <v>26</v>
      </c>
      <c r="DH52" s="10">
        <v>50</v>
      </c>
      <c r="DI52" s="17">
        <f>DG52+DH52</f>
        <v>76</v>
      </c>
      <c r="DJ52" s="1">
        <v>68.569999999999993</v>
      </c>
      <c r="DK52" s="18">
        <v>50</v>
      </c>
      <c r="DL52" s="18">
        <v>100</v>
      </c>
      <c r="DM52" s="29">
        <f>AVERAGE(DK52:DL52)</f>
        <v>75</v>
      </c>
      <c r="DN52" s="1">
        <v>58</v>
      </c>
      <c r="DO52" s="29">
        <v>85</v>
      </c>
      <c r="DP52" s="1">
        <v>95</v>
      </c>
      <c r="DQ52" s="1"/>
      <c r="DR52" s="1">
        <f>IF(DQ52&gt;68, 68, DQ52)</f>
        <v>0</v>
      </c>
      <c r="DS52" s="1">
        <f>MAX(DP52,DR52)</f>
        <v>95</v>
      </c>
      <c r="DT52" s="29"/>
      <c r="DU52" s="29">
        <v>0</v>
      </c>
      <c r="DV52" s="29">
        <f>IF(DU52&gt;68,68,DU52)</f>
        <v>0</v>
      </c>
      <c r="DW52" s="29">
        <f>MAX(DT52,DV52)</f>
        <v>0</v>
      </c>
      <c r="DX52" s="18">
        <v>0</v>
      </c>
      <c r="DY52" s="18">
        <v>0</v>
      </c>
      <c r="DZ52" s="1"/>
      <c r="EA52" s="15">
        <f>AVERAGE(DJ52,DM52:DO52, DS52, DW52)</f>
        <v>63.594999999999999</v>
      </c>
      <c r="EB52" s="1">
        <v>13.33</v>
      </c>
      <c r="EC52" s="1">
        <v>40</v>
      </c>
      <c r="ED52" s="1">
        <v>60</v>
      </c>
      <c r="EE52" s="1">
        <f>IF(ED52&gt;68,68,ED52)</f>
        <v>60</v>
      </c>
      <c r="EF52" s="1">
        <f>MAX(EB52:EC52,EE52)</f>
        <v>60</v>
      </c>
      <c r="EG52" s="29">
        <v>16.670000000000002</v>
      </c>
      <c r="EH52" s="29">
        <v>60</v>
      </c>
      <c r="EI52" s="29">
        <v>53.33</v>
      </c>
      <c r="EJ52" s="29">
        <f>IF(EI52&gt;68,68,EI52)</f>
        <v>53.33</v>
      </c>
      <c r="EK52" s="29">
        <f>MAX(EG52:EH52,EJ52)</f>
        <v>60</v>
      </c>
      <c r="EL52" s="1">
        <v>16.670000000000002</v>
      </c>
      <c r="EM52" s="1">
        <v>33.33</v>
      </c>
      <c r="EN52" s="1">
        <v>53.33</v>
      </c>
      <c r="EO52" s="1">
        <f>IF(EN52&gt;68,68,EN52)</f>
        <v>53.33</v>
      </c>
      <c r="EP52" s="1">
        <f>MAX(EL52:EM52,EO52)</f>
        <v>53.33</v>
      </c>
      <c r="EQ52" s="29">
        <v>0</v>
      </c>
      <c r="ER52" s="29">
        <v>0</v>
      </c>
      <c r="ES52" s="29"/>
      <c r="ET52" s="15">
        <f>AVERAGE(EF52,EK52,EP52,ES52)</f>
        <v>57.776666666666664</v>
      </c>
      <c r="EU52" s="1">
        <v>0</v>
      </c>
      <c r="EV52" s="1">
        <v>0</v>
      </c>
      <c r="EW52" s="1">
        <f>MIN(MAX(EU52:EV52)+0.2*FC52, 100)</f>
        <v>14.200000000000001</v>
      </c>
      <c r="EX52" s="29">
        <v>0</v>
      </c>
      <c r="EY52" s="29">
        <v>0</v>
      </c>
      <c r="EZ52" s="29">
        <f>MIN(MAX(EX52:EY52)+0.15*FC52, 100)</f>
        <v>10.65</v>
      </c>
      <c r="FA52" s="1">
        <v>71</v>
      </c>
      <c r="FB52" s="1">
        <v>0</v>
      </c>
      <c r="FC52" s="1">
        <f>MAX(FA52:FB52)</f>
        <v>71</v>
      </c>
      <c r="FD52" s="15">
        <f>AVERAGE(EW52,EZ52,FC52)</f>
        <v>31.95</v>
      </c>
      <c r="FE52" s="3">
        <v>0.25</v>
      </c>
      <c r="FF52" s="3">
        <v>0.2</v>
      </c>
      <c r="FG52" s="3">
        <v>0.25</v>
      </c>
      <c r="FH52" s="3">
        <v>0.3</v>
      </c>
      <c r="FI52" s="25">
        <f>MIN(IF(D52="Yes",AR52+DI52,0),100)</f>
        <v>78.5</v>
      </c>
      <c r="FJ52" s="25">
        <f>IF(FN52&lt;0,FI52+FN52*-4,FI52)</f>
        <v>78.5</v>
      </c>
      <c r="FK52" s="25">
        <f>MIN(IF(D52="Yes",AR52+EA52,0), 100)</f>
        <v>66.094999999999999</v>
      </c>
      <c r="FL52" s="25">
        <f>MIN(IF(D52="Yes",AR52+ET52,0),100)</f>
        <v>60.276666666666664</v>
      </c>
      <c r="FM52" s="25">
        <f>MIN(IF(D52="Yes",AR52+FD52,0), 100)</f>
        <v>34.450000000000003</v>
      </c>
      <c r="FN52" s="26">
        <f>FE52*FI52+FF52*FK52+FG52*FL52+FH52*FM52</f>
        <v>58.24816666666667</v>
      </c>
      <c r="FO52" s="26">
        <f>FE52*FJ52+FF52*FK52+FG52*FL52+FH52*FM52</f>
        <v>58.24816666666667</v>
      </c>
    </row>
    <row r="53" spans="1:171" customFormat="1" x14ac:dyDescent="0.3">
      <c r="A53" s="30">
        <v>1402017175</v>
      </c>
      <c r="B53" s="30" t="s">
        <v>128</v>
      </c>
      <c r="C53" t="s">
        <v>114</v>
      </c>
      <c r="D53" s="2" t="s">
        <v>301</v>
      </c>
      <c r="E53" s="6"/>
      <c r="F53" s="6"/>
      <c r="G53" s="7"/>
      <c r="H53" s="7"/>
      <c r="I53" s="6">
        <v>0</v>
      </c>
      <c r="J53" s="6"/>
      <c r="K53" s="7"/>
      <c r="L53" s="7"/>
      <c r="M53" s="6"/>
      <c r="N53" s="8"/>
      <c r="O53" s="7"/>
      <c r="P53" s="7"/>
      <c r="Q53" s="6"/>
      <c r="R53" s="8"/>
      <c r="S53" s="7">
        <v>1</v>
      </c>
      <c r="T53" s="7"/>
      <c r="U53" s="6"/>
      <c r="V53" s="6"/>
      <c r="W53" s="7"/>
      <c r="X53" s="7"/>
      <c r="Y53" s="6"/>
      <c r="Z53" s="6"/>
      <c r="AA53" s="7"/>
      <c r="AB53" s="7"/>
      <c r="AC53" s="6"/>
      <c r="AD53" s="6"/>
      <c r="AE53" s="7"/>
      <c r="AF53" s="8"/>
      <c r="AG53" s="10">
        <v>14</v>
      </c>
      <c r="AH53" s="10">
        <v>10</v>
      </c>
      <c r="AI53" s="10">
        <f>COUNT(E53:AF53)</f>
        <v>2</v>
      </c>
      <c r="AJ53" s="22">
        <f>IF(D53="Yes",(AG53-AI53+(DI53-50)/AH53)/AG53,0)</f>
        <v>1.157142857142857</v>
      </c>
      <c r="AK53" s="11">
        <f>SUM(E53:AF53)</f>
        <v>1</v>
      </c>
      <c r="AL53" s="10">
        <f>MAX(AK53-AM53-AN53,0)*-1</f>
        <v>0</v>
      </c>
      <c r="AM53" s="10">
        <v>10</v>
      </c>
      <c r="AN53" s="10">
        <v>3</v>
      </c>
      <c r="AO53" s="7">
        <f>AK53+AL53+AP53</f>
        <v>1</v>
      </c>
      <c r="AP53" s="6"/>
      <c r="AQ53" s="3">
        <v>0.5</v>
      </c>
      <c r="AR53" s="15">
        <f>MIN(AO53,AM53)*AQ53</f>
        <v>0.5</v>
      </c>
      <c r="AS53" s="6">
        <v>0</v>
      </c>
      <c r="AT53" s="6">
        <v>0</v>
      </c>
      <c r="AU53" s="6">
        <v>4</v>
      </c>
      <c r="AV53" s="6">
        <v>0</v>
      </c>
      <c r="AW53" s="7">
        <v>-5</v>
      </c>
      <c r="AX53" s="7">
        <v>0</v>
      </c>
      <c r="AY53" s="7"/>
      <c r="AZ53" s="7">
        <v>0</v>
      </c>
      <c r="BA53" s="6"/>
      <c r="BB53" s="6">
        <v>3</v>
      </c>
      <c r="BC53" s="6"/>
      <c r="BD53" s="6">
        <v>-5</v>
      </c>
      <c r="BE53" s="7"/>
      <c r="BF53" s="7">
        <f>IF(EF53&gt;=70, 5, 0)</f>
        <v>0</v>
      </c>
      <c r="BG53" s="7"/>
      <c r="BH53" s="7"/>
      <c r="BI53" s="7">
        <v>0</v>
      </c>
      <c r="BJ53" s="6"/>
      <c r="BK53" s="6">
        <f>IF(EW53&gt;=70, 6, 0)</f>
        <v>0</v>
      </c>
      <c r="BL53" s="6">
        <v>-5</v>
      </c>
      <c r="BM53" s="7">
        <v>0</v>
      </c>
      <c r="BN53" s="7">
        <v>0</v>
      </c>
      <c r="BO53" s="7">
        <v>0</v>
      </c>
      <c r="BP53" s="6"/>
      <c r="BQ53" s="6">
        <f>IF(EZ53&gt;=70, 6, 0)</f>
        <v>0</v>
      </c>
      <c r="BR53" s="6">
        <v>0</v>
      </c>
      <c r="BS53" s="7"/>
      <c r="BT53" s="7">
        <v>0</v>
      </c>
      <c r="BU53" s="7">
        <v>0</v>
      </c>
      <c r="BV53" s="6"/>
      <c r="BW53" s="6">
        <v>0</v>
      </c>
      <c r="BX53" s="6">
        <f>IF(EK53&gt;=70, 5, 0)</f>
        <v>5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7">
        <v>0</v>
      </c>
      <c r="CL53" s="7">
        <v>0</v>
      </c>
      <c r="CM53" s="7">
        <v>0</v>
      </c>
      <c r="CN53" s="6">
        <v>0</v>
      </c>
      <c r="CO53" s="6">
        <f>IF(ES53&gt;=70, 5, 0)</f>
        <v>0</v>
      </c>
      <c r="CP53" s="6">
        <v>-5</v>
      </c>
      <c r="CQ53" s="6"/>
      <c r="CR53" s="6">
        <v>0</v>
      </c>
      <c r="CS53" s="7"/>
      <c r="CT53" s="7">
        <f>IF(FC53&gt;=70, 6, 0)</f>
        <v>0</v>
      </c>
      <c r="CU53" s="7">
        <v>-5</v>
      </c>
      <c r="CV53" s="6"/>
      <c r="CW53" s="7">
        <v>6</v>
      </c>
      <c r="CX53" s="7">
        <v>6</v>
      </c>
      <c r="CY53" s="7">
        <v>0</v>
      </c>
      <c r="CZ53" s="7">
        <v>0</v>
      </c>
      <c r="DA53" s="7">
        <v>0</v>
      </c>
      <c r="DB53" s="7">
        <f>IF(AND(DS53&gt;0,DW53&gt;0),4,0)</f>
        <v>0</v>
      </c>
      <c r="DC53" s="7">
        <f>IF(AND(EF53&gt;0,EK53&gt;0,EP53&gt;0),4,0)</f>
        <v>4</v>
      </c>
      <c r="DD53" s="7">
        <f>IF(SUM(BW53,BY53,CB53,CC53,CE53,CH53,CK53,CL53,CN53,CP53)&gt;-1,4,0)</f>
        <v>0</v>
      </c>
      <c r="DE53" s="7">
        <f>IF(FC53&gt;0,4,0)</f>
        <v>4</v>
      </c>
      <c r="DF53" s="6">
        <f>5+5+5+5+5+5+5</f>
        <v>35</v>
      </c>
      <c r="DG53" s="10">
        <f>SUM(AS53:DF53)</f>
        <v>42</v>
      </c>
      <c r="DH53" s="10">
        <v>50</v>
      </c>
      <c r="DI53" s="17">
        <f>DG53+DH53</f>
        <v>92</v>
      </c>
      <c r="DJ53" s="1">
        <v>71.430000000000007</v>
      </c>
      <c r="DK53" s="18">
        <v>75</v>
      </c>
      <c r="DL53" s="18">
        <v>0</v>
      </c>
      <c r="DM53" s="29">
        <f>AVERAGE(DK53:DL53)</f>
        <v>37.5</v>
      </c>
      <c r="DN53" s="1">
        <v>0</v>
      </c>
      <c r="DO53" s="29">
        <v>35</v>
      </c>
      <c r="DP53" s="1">
        <v>0</v>
      </c>
      <c r="DQ53" s="1"/>
      <c r="DR53" s="1">
        <f>IF(DQ53&gt;68, 68, DQ53)</f>
        <v>0</v>
      </c>
      <c r="DS53" s="1">
        <f>MAX(DP53,DR53)</f>
        <v>0</v>
      </c>
      <c r="DT53" s="29"/>
      <c r="DU53" s="29"/>
      <c r="DV53" s="29">
        <f>IF(DU53&gt;68,68,DU53)</f>
        <v>0</v>
      </c>
      <c r="DW53" s="29">
        <f>MAX(DT53,DV53)</f>
        <v>0</v>
      </c>
      <c r="DX53" s="18">
        <v>0</v>
      </c>
      <c r="DY53" s="18">
        <v>0</v>
      </c>
      <c r="DZ53" s="1"/>
      <c r="EA53" s="15">
        <f>AVERAGE(DJ53,DM53:DO53, DS53, DW53)</f>
        <v>23.988333333333333</v>
      </c>
      <c r="EB53" s="1">
        <v>26.67</v>
      </c>
      <c r="EC53" s="1">
        <v>46.67</v>
      </c>
      <c r="ED53" s="1">
        <v>0</v>
      </c>
      <c r="EE53" s="1">
        <f>IF(ED53&gt;68,68,ED53)</f>
        <v>0</v>
      </c>
      <c r="EF53" s="1">
        <f>MAX(EB53:EC53,EE53)</f>
        <v>46.67</v>
      </c>
      <c r="EG53" s="29">
        <v>44.44</v>
      </c>
      <c r="EH53" s="29">
        <v>73.33</v>
      </c>
      <c r="EI53" s="29">
        <v>0</v>
      </c>
      <c r="EJ53" s="29">
        <f>IF(EI53&gt;68,68,EI53)</f>
        <v>0</v>
      </c>
      <c r="EK53" s="29">
        <f>MAX(EG53:EH53,EJ53)</f>
        <v>73.33</v>
      </c>
      <c r="EL53" s="1">
        <v>44.44</v>
      </c>
      <c r="EM53" s="1">
        <v>80</v>
      </c>
      <c r="EN53" s="1">
        <v>0</v>
      </c>
      <c r="EO53" s="1">
        <f>IF(EN53&gt;68,68,EN53)</f>
        <v>0</v>
      </c>
      <c r="EP53" s="1">
        <f>MAX(EL53:EM53,EO53)</f>
        <v>80</v>
      </c>
      <c r="EQ53" s="29">
        <v>0</v>
      </c>
      <c r="ER53" s="29">
        <v>0</v>
      </c>
      <c r="ES53" s="29"/>
      <c r="ET53" s="15">
        <f>AVERAGE(EF53,EK53,EP53,ES53)</f>
        <v>66.666666666666671</v>
      </c>
      <c r="EU53" s="1">
        <v>0</v>
      </c>
      <c r="EV53" s="1">
        <v>0</v>
      </c>
      <c r="EW53" s="1">
        <f>MIN(MAX(EU53:EV53)+0.2*FC53, 100)</f>
        <v>12</v>
      </c>
      <c r="EX53" s="29">
        <v>50</v>
      </c>
      <c r="EY53" s="29">
        <v>0</v>
      </c>
      <c r="EZ53" s="29">
        <f>MIN(MAX(EX53:EY53)+0.15*FC53, 100)</f>
        <v>59</v>
      </c>
      <c r="FA53" s="1">
        <v>60</v>
      </c>
      <c r="FB53" s="1">
        <v>0</v>
      </c>
      <c r="FC53" s="1">
        <f>MAX(FA53:FB53)</f>
        <v>60</v>
      </c>
      <c r="FD53" s="15">
        <f>AVERAGE(EW53,EZ53,FC53)</f>
        <v>43.666666666666664</v>
      </c>
      <c r="FE53" s="3">
        <v>0.25</v>
      </c>
      <c r="FF53" s="3">
        <v>0.2</v>
      </c>
      <c r="FG53" s="3">
        <v>0.25</v>
      </c>
      <c r="FH53" s="3">
        <v>0.3</v>
      </c>
      <c r="FI53" s="25">
        <f>MIN(IF(D53="Yes",AR53+DI53,0),100)</f>
        <v>92.5</v>
      </c>
      <c r="FJ53" s="25">
        <f>IF(FN53&lt;0,FI53+FN53*-4,FI53)</f>
        <v>92.5</v>
      </c>
      <c r="FK53" s="25">
        <f>MIN(IF(D53="Yes",AR53+EA53,0), 100)</f>
        <v>24.488333333333333</v>
      </c>
      <c r="FL53" s="25">
        <f>MIN(IF(D53="Yes",AR53+ET53,0),100)</f>
        <v>67.166666666666671</v>
      </c>
      <c r="FM53" s="25">
        <f>MIN(IF(D53="Yes",AR53+FD53,0), 100)</f>
        <v>44.166666666666664</v>
      </c>
      <c r="FN53" s="26">
        <f>FE53*FI53+FF53*FK53+FG53*FL53+FH53*FM53</f>
        <v>58.064333333333337</v>
      </c>
      <c r="FO53" s="26">
        <f>FE53*FJ53+FF53*FK53+FG53*FL53+FH53*FM53</f>
        <v>58.064333333333337</v>
      </c>
    </row>
    <row r="54" spans="1:171" customFormat="1" x14ac:dyDescent="0.3">
      <c r="A54">
        <v>1402019022</v>
      </c>
      <c r="B54" t="s">
        <v>208</v>
      </c>
      <c r="C54" t="s">
        <v>114</v>
      </c>
      <c r="D54" s="2" t="s">
        <v>301</v>
      </c>
      <c r="E54" s="6"/>
      <c r="F54" s="6"/>
      <c r="G54" s="7">
        <v>1</v>
      </c>
      <c r="H54" s="7"/>
      <c r="I54" s="6">
        <v>1</v>
      </c>
      <c r="J54" s="6"/>
      <c r="K54" s="7">
        <v>1</v>
      </c>
      <c r="L54" s="7"/>
      <c r="M54" s="6"/>
      <c r="N54" s="8"/>
      <c r="O54" s="7"/>
      <c r="P54" s="7"/>
      <c r="Q54" s="6">
        <v>1</v>
      </c>
      <c r="R54" s="8"/>
      <c r="S54" s="7">
        <v>1</v>
      </c>
      <c r="T54" s="7">
        <v>1</v>
      </c>
      <c r="U54" s="6">
        <v>1</v>
      </c>
      <c r="V54" s="16"/>
      <c r="W54" s="7"/>
      <c r="X54" s="7"/>
      <c r="Y54" s="6"/>
      <c r="Z54" s="6"/>
      <c r="AA54" s="7"/>
      <c r="AB54" s="7"/>
      <c r="AC54" s="6"/>
      <c r="AD54" s="6"/>
      <c r="AE54" s="7"/>
      <c r="AF54" s="8"/>
      <c r="AG54" s="10">
        <v>14</v>
      </c>
      <c r="AH54" s="10">
        <v>10</v>
      </c>
      <c r="AI54" s="10">
        <f>COUNT(E54:AF54)</f>
        <v>7</v>
      </c>
      <c r="AJ54" s="22">
        <f>IF(D54="Yes",(AG54-AI54+(DI54-50)/AH54)/AG54,0)</f>
        <v>0.87857142857142867</v>
      </c>
      <c r="AK54" s="11">
        <f>SUM(E54:AF54)</f>
        <v>7</v>
      </c>
      <c r="AL54" s="10">
        <f>MAX(AK54-AM54-AN54,0)*-1</f>
        <v>0</v>
      </c>
      <c r="AM54" s="10">
        <v>10</v>
      </c>
      <c r="AN54" s="10">
        <v>3</v>
      </c>
      <c r="AO54" s="7">
        <f>AK54+AL54+AP54</f>
        <v>7</v>
      </c>
      <c r="AP54" s="6"/>
      <c r="AQ54" s="3">
        <v>0.5</v>
      </c>
      <c r="AR54" s="15">
        <f>MIN(AO54,AM54)*AQ54</f>
        <v>3.5</v>
      </c>
      <c r="AS54" s="6">
        <v>0</v>
      </c>
      <c r="AT54" s="6">
        <v>0</v>
      </c>
      <c r="AU54" s="6">
        <v>4</v>
      </c>
      <c r="AV54" s="6">
        <v>0</v>
      </c>
      <c r="AW54" s="7"/>
      <c r="AX54" s="7">
        <v>0</v>
      </c>
      <c r="AY54" s="7"/>
      <c r="AZ54" s="7">
        <v>0</v>
      </c>
      <c r="BA54" s="6"/>
      <c r="BB54" s="6">
        <v>0</v>
      </c>
      <c r="BC54" s="6"/>
      <c r="BD54" s="6">
        <v>0</v>
      </c>
      <c r="BE54" s="7"/>
      <c r="BF54" s="7">
        <f>IF(EF54&gt;=70, 5, 0)</f>
        <v>0</v>
      </c>
      <c r="BG54" s="7"/>
      <c r="BH54" s="7"/>
      <c r="BI54" s="7">
        <v>0</v>
      </c>
      <c r="BJ54" s="6"/>
      <c r="BK54" s="6">
        <f>IF(EW54&gt;=70, 6, 0)</f>
        <v>0</v>
      </c>
      <c r="BL54" s="6">
        <v>-5</v>
      </c>
      <c r="BM54" s="7">
        <v>0</v>
      </c>
      <c r="BN54" s="7">
        <v>0</v>
      </c>
      <c r="BO54" s="7">
        <v>-5</v>
      </c>
      <c r="BP54" s="6"/>
      <c r="BQ54" s="6">
        <f>IF(EZ54&gt;=70, 6, 0)</f>
        <v>0</v>
      </c>
      <c r="BR54" s="6">
        <v>0</v>
      </c>
      <c r="BS54" s="7"/>
      <c r="BT54" s="7">
        <v>0</v>
      </c>
      <c r="BU54" s="7">
        <v>0</v>
      </c>
      <c r="BV54" s="6">
        <v>5</v>
      </c>
      <c r="BW54" s="6">
        <v>0</v>
      </c>
      <c r="BX54" s="6">
        <f>IF(EK54&gt;=70, 5, 0)</f>
        <v>5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0</v>
      </c>
      <c r="CK54" s="7">
        <v>3</v>
      </c>
      <c r="CL54" s="7">
        <v>0</v>
      </c>
      <c r="CM54" s="7">
        <v>0</v>
      </c>
      <c r="CN54" s="6">
        <v>0</v>
      </c>
      <c r="CO54" s="6">
        <f>IF(ES54&gt;=70, 5, 0)</f>
        <v>0</v>
      </c>
      <c r="CP54" s="6">
        <v>-5</v>
      </c>
      <c r="CQ54" s="6"/>
      <c r="CR54" s="6">
        <v>0</v>
      </c>
      <c r="CS54" s="7"/>
      <c r="CT54" s="7">
        <f>IF(FC54&gt;=70, 6, 0)</f>
        <v>0</v>
      </c>
      <c r="CU54" s="7">
        <v>-5</v>
      </c>
      <c r="CV54" s="6"/>
      <c r="CW54" s="7">
        <v>6</v>
      </c>
      <c r="CX54" s="7">
        <v>6</v>
      </c>
      <c r="CY54" s="7">
        <v>10</v>
      </c>
      <c r="CZ54" s="7">
        <v>0</v>
      </c>
      <c r="DA54" s="7">
        <v>10</v>
      </c>
      <c r="DB54" s="7">
        <f>IF(AND(DS54&gt;0,DW54&gt;0),4,0)</f>
        <v>0</v>
      </c>
      <c r="DC54" s="7">
        <f>IF(AND(EF54&gt;0,EK54&gt;0,EP54&gt;0),4,0)</f>
        <v>4</v>
      </c>
      <c r="DD54" s="7">
        <f>IF(SUM(BW54,BY54,CB54,CC54,CE54,CH54,CK54,CL54,CN54,CP54)&gt;-1,4,0)</f>
        <v>0</v>
      </c>
      <c r="DE54" s="7">
        <f>IF(FC54&gt;0,4,0)</f>
        <v>0</v>
      </c>
      <c r="DF54" s="6">
        <f>5+5+5+5</f>
        <v>20</v>
      </c>
      <c r="DG54" s="10">
        <f>SUM(AS54:DF54)</f>
        <v>53</v>
      </c>
      <c r="DH54" s="10">
        <v>50</v>
      </c>
      <c r="DI54" s="17">
        <f>DG54+DH54</f>
        <v>103</v>
      </c>
      <c r="DJ54" s="1">
        <v>85.71</v>
      </c>
      <c r="DK54" s="18">
        <v>25</v>
      </c>
      <c r="DL54" s="18">
        <v>50</v>
      </c>
      <c r="DM54" s="29">
        <f>AVERAGE(DK54:DL54)</f>
        <v>37.5</v>
      </c>
      <c r="DN54" s="1">
        <v>0</v>
      </c>
      <c r="DO54" s="29">
        <v>35</v>
      </c>
      <c r="DP54" s="1">
        <v>0</v>
      </c>
      <c r="DQ54" s="1"/>
      <c r="DR54" s="1">
        <f>IF(DQ54&gt;68, 68, DQ54)</f>
        <v>0</v>
      </c>
      <c r="DS54" s="1">
        <f>MAX(DP54,DR54)</f>
        <v>0</v>
      </c>
      <c r="DT54" s="29">
        <v>0</v>
      </c>
      <c r="DU54" s="29"/>
      <c r="DV54" s="29">
        <f>IF(DU54&gt;68,68,DU54)</f>
        <v>0</v>
      </c>
      <c r="DW54" s="29">
        <f>MAX(DT54,DV54)</f>
        <v>0</v>
      </c>
      <c r="DX54" s="18">
        <v>0</v>
      </c>
      <c r="DY54" s="18">
        <v>0</v>
      </c>
      <c r="DZ54" s="1"/>
      <c r="EA54" s="15">
        <f>AVERAGE(DJ54,DM54:DO54, DS54, DW54)</f>
        <v>26.368333333333329</v>
      </c>
      <c r="EB54" s="1">
        <v>60</v>
      </c>
      <c r="EC54" s="1">
        <v>53.33</v>
      </c>
      <c r="ED54" s="1">
        <v>40</v>
      </c>
      <c r="EE54" s="1">
        <f>IF(ED54&gt;68,68,ED54)</f>
        <v>40</v>
      </c>
      <c r="EF54" s="1">
        <f>MAX(EB54:EC54,EE54)</f>
        <v>60</v>
      </c>
      <c r="EG54" s="29">
        <v>16.670000000000002</v>
      </c>
      <c r="EH54" s="29">
        <v>86.67</v>
      </c>
      <c r="EI54" s="29">
        <v>0</v>
      </c>
      <c r="EJ54" s="29">
        <f>IF(EI54&gt;68,68,EI54)</f>
        <v>0</v>
      </c>
      <c r="EK54" s="29">
        <f>MAX(EG54:EH54,EJ54)</f>
        <v>86.67</v>
      </c>
      <c r="EL54" s="1">
        <v>16.670000000000002</v>
      </c>
      <c r="EM54" s="1">
        <v>86.67</v>
      </c>
      <c r="EN54" s="1">
        <v>0</v>
      </c>
      <c r="EO54" s="1">
        <f>IF(EN54&gt;68,68,EN54)</f>
        <v>0</v>
      </c>
      <c r="EP54" s="1">
        <f>MAX(EL54:EM54,EO54)</f>
        <v>86.67</v>
      </c>
      <c r="EQ54" s="29">
        <v>0</v>
      </c>
      <c r="ER54" s="29">
        <v>0</v>
      </c>
      <c r="ES54" s="29"/>
      <c r="ET54" s="15">
        <f>AVERAGE(EF54,EK54,EP54,ES54)</f>
        <v>77.780000000000015</v>
      </c>
      <c r="EU54" s="1">
        <v>13.33</v>
      </c>
      <c r="EV54" s="1">
        <v>0</v>
      </c>
      <c r="EW54" s="1">
        <f>MIN(MAX(EU54:EV54)+0.2*FC54, 100)</f>
        <v>13.33</v>
      </c>
      <c r="EX54" s="29">
        <v>41.67</v>
      </c>
      <c r="EY54" s="29">
        <v>0</v>
      </c>
      <c r="EZ54" s="29">
        <f>MIN(MAX(EX54:EY54)+0.15*FC54, 100)</f>
        <v>41.67</v>
      </c>
      <c r="FA54" s="1">
        <v>0</v>
      </c>
      <c r="FB54" s="1">
        <v>0</v>
      </c>
      <c r="FC54" s="1">
        <f>MAX(FA54:FB54)</f>
        <v>0</v>
      </c>
      <c r="FD54" s="15">
        <f>AVERAGE(EW54,EZ54,FC54)</f>
        <v>18.333333333333332</v>
      </c>
      <c r="FE54" s="3">
        <v>0.25</v>
      </c>
      <c r="FF54" s="3">
        <v>0.2</v>
      </c>
      <c r="FG54" s="3">
        <v>0.25</v>
      </c>
      <c r="FH54" s="3">
        <v>0.3</v>
      </c>
      <c r="FI54" s="25">
        <f>MIN(IF(D54="Yes",AR54+DI54,0),100)</f>
        <v>100</v>
      </c>
      <c r="FJ54" s="25">
        <f>IF(FN54&lt;0,FI54+FN54*-4,FI54)</f>
        <v>100</v>
      </c>
      <c r="FK54" s="25">
        <f>MIN(IF(D54="Yes",AR54+EA54,0), 100)</f>
        <v>29.868333333333329</v>
      </c>
      <c r="FL54" s="25">
        <f>MIN(IF(D54="Yes",AR54+ET54,0),100)</f>
        <v>81.280000000000015</v>
      </c>
      <c r="FM54" s="25">
        <f>MIN(IF(D54="Yes",AR54+FD54,0), 100)</f>
        <v>21.833333333333332</v>
      </c>
      <c r="FN54" s="26">
        <f>FE54*FI54+FF54*FK54+FG54*FL54+FH54*FM54</f>
        <v>57.843666666666664</v>
      </c>
      <c r="FO54" s="26">
        <f>FE54*FJ54+FF54*FK54+FG54*FL54+FH54*FM54</f>
        <v>57.843666666666664</v>
      </c>
    </row>
    <row r="55" spans="1:171" customFormat="1" x14ac:dyDescent="0.3">
      <c r="A55">
        <v>1402019016</v>
      </c>
      <c r="B55" t="s">
        <v>204</v>
      </c>
      <c r="C55" t="s">
        <v>114</v>
      </c>
      <c r="D55" s="2" t="s">
        <v>301</v>
      </c>
      <c r="E55" s="6"/>
      <c r="F55" s="6"/>
      <c r="G55" s="7">
        <v>1</v>
      </c>
      <c r="H55" s="7"/>
      <c r="I55" s="6"/>
      <c r="J55" s="6"/>
      <c r="K55" s="7">
        <v>0</v>
      </c>
      <c r="L55" s="7">
        <v>1</v>
      </c>
      <c r="M55" s="6"/>
      <c r="N55" s="8"/>
      <c r="O55" s="7"/>
      <c r="P55" s="7"/>
      <c r="Q55" s="6"/>
      <c r="R55" s="8"/>
      <c r="S55" s="7">
        <v>1</v>
      </c>
      <c r="T55" s="7"/>
      <c r="U55" s="6"/>
      <c r="V55" s="16"/>
      <c r="W55" s="7"/>
      <c r="X55" s="7"/>
      <c r="Y55" s="6"/>
      <c r="Z55" s="6"/>
      <c r="AA55" s="7"/>
      <c r="AB55" s="7"/>
      <c r="AC55" s="6"/>
      <c r="AD55" s="6"/>
      <c r="AE55" s="7"/>
      <c r="AF55" s="8"/>
      <c r="AG55" s="10">
        <v>14</v>
      </c>
      <c r="AH55" s="10">
        <v>10</v>
      </c>
      <c r="AI55" s="10">
        <f>COUNT(E55:AF55)</f>
        <v>4</v>
      </c>
      <c r="AJ55" s="22">
        <f>IF(D55="Yes",(AG55-AI55+(DI55-50)/AH55)/AG55,0)</f>
        <v>1.2</v>
      </c>
      <c r="AK55" s="11">
        <f>SUM(E55:AF55)</f>
        <v>3</v>
      </c>
      <c r="AL55" s="10">
        <f>MAX(AK55-AM55-AN55,0)*-1</f>
        <v>0</v>
      </c>
      <c r="AM55" s="10">
        <v>10</v>
      </c>
      <c r="AN55" s="10">
        <v>3</v>
      </c>
      <c r="AO55" s="7">
        <f>AK55+AL55+AP55</f>
        <v>3</v>
      </c>
      <c r="AP55" s="6"/>
      <c r="AQ55" s="3">
        <v>0.5</v>
      </c>
      <c r="AR55" s="15">
        <f>MIN(AO55,AM55)*AQ55</f>
        <v>1.5</v>
      </c>
      <c r="AS55" s="6">
        <v>0</v>
      </c>
      <c r="AT55" s="6">
        <v>0</v>
      </c>
      <c r="AU55" s="6">
        <v>2</v>
      </c>
      <c r="AV55" s="6">
        <v>0</v>
      </c>
      <c r="AW55" s="7"/>
      <c r="AX55" s="7">
        <v>0</v>
      </c>
      <c r="AY55" s="7"/>
      <c r="AZ55" s="7">
        <v>0</v>
      </c>
      <c r="BA55" s="6"/>
      <c r="BB55" s="6">
        <v>0</v>
      </c>
      <c r="BC55" s="6"/>
      <c r="BD55" s="6">
        <v>0</v>
      </c>
      <c r="BE55" s="7"/>
      <c r="BF55" s="7">
        <f>IF(EF55&gt;=70, 5, 0)</f>
        <v>0</v>
      </c>
      <c r="BG55" s="7"/>
      <c r="BH55" s="7"/>
      <c r="BI55" s="7">
        <v>0</v>
      </c>
      <c r="BJ55" s="6"/>
      <c r="BK55" s="6">
        <f>IF(EW55&gt;=70, 6, 0)</f>
        <v>0</v>
      </c>
      <c r="BL55" s="6">
        <v>-5</v>
      </c>
      <c r="BM55" s="7">
        <v>0</v>
      </c>
      <c r="BN55" s="7">
        <v>0</v>
      </c>
      <c r="BO55" s="7">
        <v>0</v>
      </c>
      <c r="BP55" s="6">
        <v>2</v>
      </c>
      <c r="BQ55" s="6">
        <f>IF(EZ55&gt;=70, 6, 0)</f>
        <v>0</v>
      </c>
      <c r="BR55" s="6">
        <v>-5</v>
      </c>
      <c r="BS55" s="7"/>
      <c r="BT55" s="7">
        <v>0</v>
      </c>
      <c r="BU55" s="7">
        <v>0</v>
      </c>
      <c r="BV55" s="6">
        <v>5</v>
      </c>
      <c r="BW55" s="6">
        <v>0</v>
      </c>
      <c r="BX55" s="6">
        <f>IF(EK55&gt;=70, 5, 0)</f>
        <v>5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0</v>
      </c>
      <c r="CJ55" s="6">
        <v>0</v>
      </c>
      <c r="CK55" s="7">
        <v>0</v>
      </c>
      <c r="CL55" s="7">
        <v>0</v>
      </c>
      <c r="CM55" s="7">
        <v>0</v>
      </c>
      <c r="CN55" s="6">
        <v>0</v>
      </c>
      <c r="CO55" s="6">
        <f>IF(ES55&gt;=70, 5, 0)</f>
        <v>0</v>
      </c>
      <c r="CP55" s="6">
        <v>0</v>
      </c>
      <c r="CQ55" s="6"/>
      <c r="CR55" s="6">
        <v>0</v>
      </c>
      <c r="CS55" s="7"/>
      <c r="CT55" s="7">
        <f>IF(FC55&gt;=70, 6, 0)</f>
        <v>0</v>
      </c>
      <c r="CU55" s="7">
        <v>0</v>
      </c>
      <c r="CV55" s="6">
        <v>20</v>
      </c>
      <c r="CW55" s="7">
        <v>6</v>
      </c>
      <c r="CX55" s="7">
        <v>0</v>
      </c>
      <c r="CY55" s="7">
        <v>15</v>
      </c>
      <c r="CZ55" s="7">
        <v>0</v>
      </c>
      <c r="DA55" s="7">
        <v>10</v>
      </c>
      <c r="DB55" s="7">
        <f>IF(AND(DS55&gt;0,DW55&gt;0),4,0)</f>
        <v>0</v>
      </c>
      <c r="DC55" s="7">
        <f>IF(AND(EF55&gt;0,EK55&gt;0,EP55&gt;0),4,0)</f>
        <v>4</v>
      </c>
      <c r="DD55" s="7">
        <f>IF(SUM(BW55,BY55,CB55,CC55,CE55,CH55,CK55,CL55,CN55,CP55)&gt;-1,4,0)</f>
        <v>4</v>
      </c>
      <c r="DE55" s="7">
        <f>IF(FC55&gt;0,4,0)</f>
        <v>0</v>
      </c>
      <c r="DF55" s="6">
        <v>5</v>
      </c>
      <c r="DG55" s="10">
        <f>SUM(AS55:DF55)</f>
        <v>68</v>
      </c>
      <c r="DH55" s="10">
        <v>50</v>
      </c>
      <c r="DI55" s="17">
        <f>DG55+DH55</f>
        <v>118</v>
      </c>
      <c r="DJ55" s="1">
        <v>62.86</v>
      </c>
      <c r="DK55" s="18">
        <v>75</v>
      </c>
      <c r="DL55" s="18">
        <v>50</v>
      </c>
      <c r="DM55" s="29">
        <f>AVERAGE(DK55:DL55)</f>
        <v>62.5</v>
      </c>
      <c r="DN55" s="1">
        <v>0</v>
      </c>
      <c r="DO55" s="29">
        <v>55</v>
      </c>
      <c r="DP55" s="1">
        <v>90</v>
      </c>
      <c r="DQ55" s="1">
        <v>90</v>
      </c>
      <c r="DR55" s="1">
        <f>IF(DQ55&gt;68, 68, DQ55)</f>
        <v>68</v>
      </c>
      <c r="DS55" s="1">
        <f>MAX(DP55,DR55)</f>
        <v>90</v>
      </c>
      <c r="DT55" s="29"/>
      <c r="DU55" s="29"/>
      <c r="DV55" s="29">
        <f>IF(DU55&gt;68,68,DU55)</f>
        <v>0</v>
      </c>
      <c r="DW55" s="29">
        <f>MAX(DT55,DV55)</f>
        <v>0</v>
      </c>
      <c r="DX55" s="18">
        <v>0</v>
      </c>
      <c r="DY55" s="18">
        <v>0</v>
      </c>
      <c r="DZ55" s="1"/>
      <c r="EA55" s="15">
        <f>AVERAGE(DJ55,DM55:DO55, DS55, DW55)</f>
        <v>45.06</v>
      </c>
      <c r="EB55" s="1">
        <v>26.67</v>
      </c>
      <c r="EC55" s="1">
        <v>53.33</v>
      </c>
      <c r="ED55" s="1">
        <v>0</v>
      </c>
      <c r="EE55" s="1">
        <f>IF(ED55&gt;68,68,ED55)</f>
        <v>0</v>
      </c>
      <c r="EF55" s="1">
        <f>MAX(EB55:EC55,EE55)</f>
        <v>53.33</v>
      </c>
      <c r="EG55" s="29">
        <v>16.670000000000002</v>
      </c>
      <c r="EH55" s="29">
        <v>73.33</v>
      </c>
      <c r="EI55" s="29">
        <v>53.33</v>
      </c>
      <c r="EJ55" s="29">
        <f>IF(EI55&gt;68,68,EI55)</f>
        <v>53.33</v>
      </c>
      <c r="EK55" s="29">
        <f>MAX(EG55:EH55,EJ55)</f>
        <v>73.33</v>
      </c>
      <c r="EL55" s="1">
        <v>16.670000000000002</v>
      </c>
      <c r="EM55" s="1">
        <v>53.33</v>
      </c>
      <c r="EN55" s="1">
        <v>73.33</v>
      </c>
      <c r="EO55" s="1">
        <f>IF(EN55&gt;68,68,EN55)</f>
        <v>68</v>
      </c>
      <c r="EP55" s="1">
        <f>MAX(EL55:EM55,EO55)</f>
        <v>68</v>
      </c>
      <c r="EQ55" s="29">
        <v>0</v>
      </c>
      <c r="ER55" s="29">
        <v>0</v>
      </c>
      <c r="ES55" s="29"/>
      <c r="ET55" s="15">
        <f>AVERAGE(EF55,EK55,EP55,ES55)</f>
        <v>64.88666666666667</v>
      </c>
      <c r="EU55" s="1">
        <v>13.33</v>
      </c>
      <c r="EV55" s="1">
        <v>0</v>
      </c>
      <c r="EW55" s="1">
        <f>MIN(MAX(EU55:EV55)+0.2*FC55, 100)</f>
        <v>13.33</v>
      </c>
      <c r="EX55" s="29">
        <v>50</v>
      </c>
      <c r="EY55" s="29">
        <v>0</v>
      </c>
      <c r="EZ55" s="29">
        <f>MIN(MAX(EX55:EY55)+0.15*FC55, 100)</f>
        <v>50</v>
      </c>
      <c r="FA55" s="1">
        <v>0</v>
      </c>
      <c r="FB55" s="1">
        <v>0</v>
      </c>
      <c r="FC55" s="1">
        <f>MAX(FA55:FB55)</f>
        <v>0</v>
      </c>
      <c r="FD55" s="15">
        <f>AVERAGE(EW55,EZ55,FC55)</f>
        <v>21.11</v>
      </c>
      <c r="FE55" s="3">
        <v>0.25</v>
      </c>
      <c r="FF55" s="3">
        <v>0.2</v>
      </c>
      <c r="FG55" s="3">
        <v>0.25</v>
      </c>
      <c r="FH55" s="3">
        <v>0.3</v>
      </c>
      <c r="FI55" s="25">
        <f>MIN(IF(D55="Yes",AR55+DI55,0),100)</f>
        <v>100</v>
      </c>
      <c r="FJ55" s="25">
        <f>IF(FN55&lt;0,FI55+FN55*-4,FI55)</f>
        <v>100</v>
      </c>
      <c r="FK55" s="25">
        <f>MIN(IF(D55="Yes",AR55+EA55,0), 100)</f>
        <v>46.56</v>
      </c>
      <c r="FL55" s="25">
        <f>MIN(IF(D55="Yes",AR55+ET55,0),100)</f>
        <v>66.38666666666667</v>
      </c>
      <c r="FM55" s="25">
        <f>MIN(IF(D55="Yes",AR55+FD55,0), 100)</f>
        <v>22.61</v>
      </c>
      <c r="FN55" s="26">
        <f>FE55*FI55+FF55*FK55+FG55*FL55+FH55*FM55</f>
        <v>57.691666666666663</v>
      </c>
      <c r="FO55" s="26">
        <f>FE55*FJ55+FF55*FK55+FG55*FL55+FH55*FM55</f>
        <v>57.691666666666663</v>
      </c>
    </row>
    <row r="56" spans="1:171" customFormat="1" x14ac:dyDescent="0.3">
      <c r="A56" s="30">
        <v>1402017157</v>
      </c>
      <c r="B56" s="30" t="s">
        <v>127</v>
      </c>
      <c r="C56" t="s">
        <v>114</v>
      </c>
      <c r="D56" s="2" t="s">
        <v>301</v>
      </c>
      <c r="E56" s="6"/>
      <c r="F56" s="6"/>
      <c r="G56" s="7"/>
      <c r="H56" s="7"/>
      <c r="I56" s="6">
        <v>0</v>
      </c>
      <c r="J56" s="6"/>
      <c r="K56" s="7"/>
      <c r="L56" s="7"/>
      <c r="M56" s="6"/>
      <c r="N56" s="8"/>
      <c r="O56" s="7"/>
      <c r="P56" s="7"/>
      <c r="Q56" s="6"/>
      <c r="R56" s="8"/>
      <c r="S56" s="7">
        <v>0</v>
      </c>
      <c r="T56" s="7">
        <v>1</v>
      </c>
      <c r="U56" s="6"/>
      <c r="V56" s="16"/>
      <c r="W56" s="7"/>
      <c r="X56" s="7"/>
      <c r="Y56" s="6"/>
      <c r="Z56" s="6"/>
      <c r="AA56" s="7"/>
      <c r="AB56" s="7"/>
      <c r="AC56" s="6"/>
      <c r="AD56" s="6"/>
      <c r="AE56" s="7"/>
      <c r="AF56" s="8"/>
      <c r="AG56" s="10">
        <v>14</v>
      </c>
      <c r="AH56" s="10">
        <v>10</v>
      </c>
      <c r="AI56" s="10">
        <f>COUNT(E56:AF56)</f>
        <v>3</v>
      </c>
      <c r="AJ56" s="22">
        <f>IF(D56="Yes",(AG56-AI56+(DI56-50)/AH56)/AG56,0)</f>
        <v>0.9285714285714286</v>
      </c>
      <c r="AK56" s="11">
        <f>SUM(E56:AF56)</f>
        <v>1</v>
      </c>
      <c r="AL56" s="10">
        <f>MAX(AK56-AM56-AN56,0)*-1</f>
        <v>0</v>
      </c>
      <c r="AM56" s="10">
        <v>10</v>
      </c>
      <c r="AN56" s="10">
        <v>3</v>
      </c>
      <c r="AO56" s="7">
        <f>AK56+AL56+AP56</f>
        <v>1</v>
      </c>
      <c r="AP56" s="6"/>
      <c r="AQ56" s="3">
        <v>0.5</v>
      </c>
      <c r="AR56" s="15">
        <f>MIN(AO56,AM56)*AQ56</f>
        <v>0.5</v>
      </c>
      <c r="AS56" s="6">
        <v>0</v>
      </c>
      <c r="AT56" s="6">
        <v>0</v>
      </c>
      <c r="AU56" s="6">
        <v>1</v>
      </c>
      <c r="AV56" s="6">
        <v>0</v>
      </c>
      <c r="AW56" s="7"/>
      <c r="AX56" s="7">
        <v>0</v>
      </c>
      <c r="AY56" s="7"/>
      <c r="AZ56" s="7">
        <v>0</v>
      </c>
      <c r="BA56" s="6"/>
      <c r="BB56" s="6">
        <v>-5</v>
      </c>
      <c r="BC56" s="6"/>
      <c r="BD56" s="6">
        <v>-5</v>
      </c>
      <c r="BE56" s="7"/>
      <c r="BF56" s="7">
        <f>IF(EF56&gt;=70, 5, 0)</f>
        <v>0</v>
      </c>
      <c r="BG56" s="7"/>
      <c r="BH56" s="7"/>
      <c r="BI56" s="7">
        <v>0</v>
      </c>
      <c r="BJ56" s="6"/>
      <c r="BK56" s="6">
        <f>IF(EW56&gt;=70, 6, 0)</f>
        <v>0</v>
      </c>
      <c r="BL56" s="6">
        <v>-5</v>
      </c>
      <c r="BM56" s="7">
        <v>0</v>
      </c>
      <c r="BN56" s="7">
        <v>-5</v>
      </c>
      <c r="BO56" s="7">
        <v>0</v>
      </c>
      <c r="BP56" s="6"/>
      <c r="BQ56" s="6">
        <f>IF(EZ56&gt;=70, 6, 0)</f>
        <v>0</v>
      </c>
      <c r="BR56" s="6">
        <v>0</v>
      </c>
      <c r="BS56" s="7"/>
      <c r="BT56" s="7">
        <v>0</v>
      </c>
      <c r="BU56" s="7">
        <v>0</v>
      </c>
      <c r="BV56" s="6">
        <v>5</v>
      </c>
      <c r="BW56" s="6">
        <v>0</v>
      </c>
      <c r="BX56" s="6">
        <f>IF(EK56&gt;=70, 5, 0)</f>
        <v>5</v>
      </c>
      <c r="BY56" s="6">
        <v>-5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>
        <v>0</v>
      </c>
      <c r="CF56" s="6">
        <v>0</v>
      </c>
      <c r="CG56" s="6">
        <v>0</v>
      </c>
      <c r="CH56" s="6">
        <v>0</v>
      </c>
      <c r="CI56" s="6">
        <v>0</v>
      </c>
      <c r="CJ56" s="6">
        <v>0</v>
      </c>
      <c r="CK56" s="7">
        <v>0</v>
      </c>
      <c r="CL56" s="7">
        <v>-5</v>
      </c>
      <c r="CM56" s="7">
        <v>0</v>
      </c>
      <c r="CN56" s="6">
        <v>0</v>
      </c>
      <c r="CO56" s="6">
        <f>IF(ES56&gt;=70, 5, 0)</f>
        <v>0</v>
      </c>
      <c r="CP56" s="6">
        <v>-5</v>
      </c>
      <c r="CQ56" s="6"/>
      <c r="CR56" s="6">
        <v>0</v>
      </c>
      <c r="CS56" s="7"/>
      <c r="CT56" s="7">
        <f>IF(FC56&gt;=70, 6, 0)</f>
        <v>0</v>
      </c>
      <c r="CU56" s="7">
        <v>0</v>
      </c>
      <c r="CV56" s="6">
        <v>20</v>
      </c>
      <c r="CW56" s="7">
        <v>6</v>
      </c>
      <c r="CX56" s="7">
        <v>0</v>
      </c>
      <c r="CY56" s="7">
        <v>10</v>
      </c>
      <c r="CZ56" s="7">
        <v>0</v>
      </c>
      <c r="DA56" s="7">
        <v>0</v>
      </c>
      <c r="DB56" s="7">
        <f>IF(AND(DS56&gt;0,DW56&gt;0),4,0)</f>
        <v>0</v>
      </c>
      <c r="DC56" s="7">
        <f>IF(AND(EF56&gt;0,EK56&gt;0,EP56&gt;0),4,0)</f>
        <v>4</v>
      </c>
      <c r="DD56" s="7">
        <f>IF(SUM(BW56,BY56,CB56,CC56,CE56,CH56,CK56,CL56,CN56,CP56)&gt;-1,4,0)</f>
        <v>0</v>
      </c>
      <c r="DE56" s="7">
        <f>IF(FC56&gt;0,4,0)</f>
        <v>4</v>
      </c>
      <c r="DF56" s="6"/>
      <c r="DG56" s="10">
        <f>SUM(AS56:DF56)</f>
        <v>20</v>
      </c>
      <c r="DH56" s="10">
        <v>50</v>
      </c>
      <c r="DI56" s="17">
        <f>DG56+DH56</f>
        <v>70</v>
      </c>
      <c r="DJ56" s="1">
        <v>31.43</v>
      </c>
      <c r="DK56" s="18">
        <v>0</v>
      </c>
      <c r="DL56" s="18">
        <v>50</v>
      </c>
      <c r="DM56" s="29">
        <f>AVERAGE(DK56:DL56)</f>
        <v>25</v>
      </c>
      <c r="DN56" s="1">
        <v>0</v>
      </c>
      <c r="DO56" s="29">
        <v>35</v>
      </c>
      <c r="DP56" s="1">
        <v>0</v>
      </c>
      <c r="DQ56" s="1">
        <v>0</v>
      </c>
      <c r="DR56" s="1">
        <f>IF(DQ56&gt;68, 68, DQ56)</f>
        <v>0</v>
      </c>
      <c r="DS56" s="1">
        <f>MAX(DP56,DR56)</f>
        <v>0</v>
      </c>
      <c r="DT56" s="29"/>
      <c r="DU56" s="29">
        <v>80</v>
      </c>
      <c r="DV56" s="29">
        <f>IF(DU56&gt;68,68,DU56)</f>
        <v>68</v>
      </c>
      <c r="DW56" s="29">
        <f>MAX(DT56,DV56)</f>
        <v>68</v>
      </c>
      <c r="DX56" s="18">
        <v>0</v>
      </c>
      <c r="DY56" s="18">
        <v>0</v>
      </c>
      <c r="DZ56" s="1"/>
      <c r="EA56" s="15">
        <f>AVERAGE(DJ56,DM56:DO56, DS56, DW56)</f>
        <v>26.571666666666669</v>
      </c>
      <c r="EB56" s="1">
        <v>53.33</v>
      </c>
      <c r="EC56" s="1">
        <v>33.33</v>
      </c>
      <c r="ED56" s="1">
        <v>66.67</v>
      </c>
      <c r="EE56" s="1">
        <f>IF(ED56&gt;68,68,ED56)</f>
        <v>66.67</v>
      </c>
      <c r="EF56" s="1">
        <f>MAX(EB56:EC56,EE56)</f>
        <v>66.67</v>
      </c>
      <c r="EG56" s="29">
        <v>33.33</v>
      </c>
      <c r="EH56" s="29">
        <v>86.67</v>
      </c>
      <c r="EI56" s="29">
        <v>0</v>
      </c>
      <c r="EJ56" s="29">
        <f>IF(EI56&gt;68,68,EI56)</f>
        <v>0</v>
      </c>
      <c r="EK56" s="29">
        <f>MAX(EG56:EH56,EJ56)</f>
        <v>86.67</v>
      </c>
      <c r="EL56" s="1">
        <v>33.33</v>
      </c>
      <c r="EM56" s="1">
        <v>80</v>
      </c>
      <c r="EN56" s="1">
        <v>0</v>
      </c>
      <c r="EO56" s="1">
        <f>IF(EN56&gt;68,68,EN56)</f>
        <v>0</v>
      </c>
      <c r="EP56" s="1">
        <f>MAX(EL56:EM56,EO56)</f>
        <v>80</v>
      </c>
      <c r="EQ56" s="29">
        <v>0</v>
      </c>
      <c r="ER56" s="29">
        <v>0</v>
      </c>
      <c r="ES56" s="29"/>
      <c r="ET56" s="15">
        <f>AVERAGE(EF56,EK56,EP56,ES56)</f>
        <v>77.78</v>
      </c>
      <c r="EU56" s="1">
        <v>0</v>
      </c>
      <c r="EV56" s="1">
        <v>0</v>
      </c>
      <c r="EW56" s="1">
        <f>MIN(MAX(EU56:EV56)+0.2*FC56, 100)</f>
        <v>13.4</v>
      </c>
      <c r="EX56" s="29">
        <v>50</v>
      </c>
      <c r="EY56" s="29">
        <v>0</v>
      </c>
      <c r="EZ56" s="29">
        <f>MIN(MAX(EX56:EY56)+0.15*FC56, 100)</f>
        <v>60.05</v>
      </c>
      <c r="FA56" s="1">
        <v>67</v>
      </c>
      <c r="FB56" s="1">
        <v>0</v>
      </c>
      <c r="FC56" s="1">
        <f>MAX(FA56:FB56)</f>
        <v>67</v>
      </c>
      <c r="FD56" s="15">
        <f>AVERAGE(EW56,EZ56,FC56)</f>
        <v>46.816666666666663</v>
      </c>
      <c r="FE56" s="3">
        <v>0.25</v>
      </c>
      <c r="FF56" s="3">
        <v>0.2</v>
      </c>
      <c r="FG56" s="3">
        <v>0.25</v>
      </c>
      <c r="FH56" s="3">
        <v>0.3</v>
      </c>
      <c r="FI56" s="25">
        <f>MIN(IF(D56="Yes",AR56+DI56,0),100)</f>
        <v>70.5</v>
      </c>
      <c r="FJ56" s="25">
        <f>IF(FN56&lt;0,FI56+FN56*-4,FI56)</f>
        <v>70.5</v>
      </c>
      <c r="FK56" s="25">
        <f>MIN(IF(D56="Yes",AR56+EA56,0), 100)</f>
        <v>27.071666666666669</v>
      </c>
      <c r="FL56" s="25">
        <f>MIN(IF(D56="Yes",AR56+ET56,0),100)</f>
        <v>78.28</v>
      </c>
      <c r="FM56" s="25">
        <f>MIN(IF(D56="Yes",AR56+FD56,0), 100)</f>
        <v>47.316666666666663</v>
      </c>
      <c r="FN56" s="26">
        <f>FE56*FI56+FF56*FK56+FG56*FL56+FH56*FM56</f>
        <v>56.804333333333339</v>
      </c>
      <c r="FO56" s="26">
        <f>FE56*FJ56+FF56*FK56+FG56*FL56+FH56*FM56</f>
        <v>56.804333333333339</v>
      </c>
    </row>
    <row r="57" spans="1:171" customFormat="1" x14ac:dyDescent="0.3">
      <c r="A57">
        <v>1402019033</v>
      </c>
      <c r="B57" t="s">
        <v>216</v>
      </c>
      <c r="C57" t="s">
        <v>114</v>
      </c>
      <c r="D57" s="2" t="s">
        <v>301</v>
      </c>
      <c r="E57" s="6">
        <v>1</v>
      </c>
      <c r="F57" s="6"/>
      <c r="G57" s="7">
        <v>1</v>
      </c>
      <c r="H57" s="7"/>
      <c r="I57" s="6"/>
      <c r="J57" s="6"/>
      <c r="K57" s="7"/>
      <c r="L57" s="7"/>
      <c r="M57" s="6"/>
      <c r="N57" s="8"/>
      <c r="O57" s="7"/>
      <c r="P57" s="7"/>
      <c r="Q57" s="6"/>
      <c r="R57" s="8"/>
      <c r="S57" s="7">
        <v>1</v>
      </c>
      <c r="T57" s="7">
        <v>1</v>
      </c>
      <c r="U57" s="6"/>
      <c r="V57" s="16"/>
      <c r="W57" s="7">
        <v>1</v>
      </c>
      <c r="X57" s="7"/>
      <c r="Y57" s="6">
        <v>1</v>
      </c>
      <c r="Z57" s="6"/>
      <c r="AA57" s="7"/>
      <c r="AB57" s="7"/>
      <c r="AC57" s="6"/>
      <c r="AD57" s="6"/>
      <c r="AE57" s="7"/>
      <c r="AF57" s="8"/>
      <c r="AG57" s="10">
        <v>14</v>
      </c>
      <c r="AH57" s="10">
        <v>10</v>
      </c>
      <c r="AI57" s="10">
        <f>COUNT(E57:AF57)</f>
        <v>6</v>
      </c>
      <c r="AJ57" s="22">
        <f>IF(D57="Yes",(AG57-AI57+(DI57-50)/AH57)/AG57,0)</f>
        <v>1.05</v>
      </c>
      <c r="AK57" s="11">
        <f>SUM(E57:AF57)</f>
        <v>6</v>
      </c>
      <c r="AL57" s="10">
        <f>MAX(AK57-AM57-AN57,0)*-1</f>
        <v>0</v>
      </c>
      <c r="AM57" s="10">
        <v>10</v>
      </c>
      <c r="AN57" s="10">
        <v>3</v>
      </c>
      <c r="AO57" s="7">
        <f>AK57+AL57+AP57</f>
        <v>6</v>
      </c>
      <c r="AP57" s="6"/>
      <c r="AQ57" s="3">
        <v>0.5</v>
      </c>
      <c r="AR57" s="15">
        <f>MIN(AO57,AM57)*AQ57</f>
        <v>3</v>
      </c>
      <c r="AS57" s="6">
        <v>0</v>
      </c>
      <c r="AT57" s="6">
        <v>0</v>
      </c>
      <c r="AU57" s="6">
        <v>2</v>
      </c>
      <c r="AV57" s="6">
        <v>0</v>
      </c>
      <c r="AW57" s="7"/>
      <c r="AX57" s="7">
        <v>0</v>
      </c>
      <c r="AY57" s="7"/>
      <c r="AZ57" s="7">
        <v>0</v>
      </c>
      <c r="BA57" s="6"/>
      <c r="BB57" s="6">
        <v>0</v>
      </c>
      <c r="BC57" s="6"/>
      <c r="BD57" s="6">
        <v>0</v>
      </c>
      <c r="BE57" s="7"/>
      <c r="BF57" s="7">
        <f>IF(EF57&gt;=70, 5, 0)</f>
        <v>5</v>
      </c>
      <c r="BG57" s="7"/>
      <c r="BH57" s="7"/>
      <c r="BI57" s="7">
        <v>0</v>
      </c>
      <c r="BJ57" s="6"/>
      <c r="BK57" s="6">
        <f>IF(EW57&gt;=70, 6, 0)</f>
        <v>0</v>
      </c>
      <c r="BL57" s="6">
        <v>0</v>
      </c>
      <c r="BM57" s="7">
        <v>0</v>
      </c>
      <c r="BN57" s="7">
        <v>0</v>
      </c>
      <c r="BO57" s="7">
        <v>0</v>
      </c>
      <c r="BP57" s="6"/>
      <c r="BQ57" s="6">
        <f>IF(EZ57&gt;=70, 6, 0)</f>
        <v>0</v>
      </c>
      <c r="BR57" s="6">
        <v>0</v>
      </c>
      <c r="BS57" s="7"/>
      <c r="BT57" s="7">
        <v>0</v>
      </c>
      <c r="BU57" s="7">
        <v>0</v>
      </c>
      <c r="BV57" s="6">
        <v>5</v>
      </c>
      <c r="BW57" s="6">
        <v>0</v>
      </c>
      <c r="BX57" s="6">
        <f>IF(EK57&gt;=70, 5, 0)</f>
        <v>5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0</v>
      </c>
      <c r="CI57" s="6">
        <v>0</v>
      </c>
      <c r="CJ57" s="6">
        <v>0</v>
      </c>
      <c r="CK57" s="7">
        <v>0</v>
      </c>
      <c r="CL57" s="7">
        <v>0</v>
      </c>
      <c r="CM57" s="7">
        <v>0</v>
      </c>
      <c r="CN57" s="6">
        <v>0</v>
      </c>
      <c r="CO57" s="6">
        <f>IF(ES57&gt;=70, 5, 0)</f>
        <v>0</v>
      </c>
      <c r="CP57" s="6">
        <v>0</v>
      </c>
      <c r="CQ57" s="6"/>
      <c r="CR57" s="6">
        <v>0</v>
      </c>
      <c r="CS57" s="7"/>
      <c r="CT57" s="7">
        <f>IF(FC57&gt;=70, 6, 0)</f>
        <v>0</v>
      </c>
      <c r="CU57" s="7">
        <v>0</v>
      </c>
      <c r="CV57" s="6">
        <v>20</v>
      </c>
      <c r="CW57" s="7">
        <v>6</v>
      </c>
      <c r="CX57" s="7">
        <v>6</v>
      </c>
      <c r="CY57" s="7">
        <v>0</v>
      </c>
      <c r="CZ57" s="7">
        <v>0</v>
      </c>
      <c r="DA57" s="7">
        <v>10</v>
      </c>
      <c r="DB57" s="7">
        <f>IF(AND(DS57&gt;0,DW57&gt;0),4,0)</f>
        <v>0</v>
      </c>
      <c r="DC57" s="7">
        <f>IF(AND(EF57&gt;0,EK57&gt;0,EP57&gt;0),4,0)</f>
        <v>4</v>
      </c>
      <c r="DD57" s="7">
        <f>IF(SUM(BW57,BY57,CB57,CC57,CE57,CH57,CK57,CL57,CN57,CP57)&gt;-1,4,0)</f>
        <v>4</v>
      </c>
      <c r="DE57" s="7">
        <f>IF(FC57&gt;0,4,0)</f>
        <v>0</v>
      </c>
      <c r="DF57" s="6"/>
      <c r="DG57" s="10">
        <f>SUM(AS57:DF57)</f>
        <v>67</v>
      </c>
      <c r="DH57" s="10">
        <v>50</v>
      </c>
      <c r="DI57" s="17">
        <f>DG57+DH57</f>
        <v>117</v>
      </c>
      <c r="DJ57" s="1">
        <v>62.86</v>
      </c>
      <c r="DK57" s="18">
        <v>0</v>
      </c>
      <c r="DL57" s="18">
        <v>50</v>
      </c>
      <c r="DM57" s="29">
        <f>AVERAGE(DK57:DL57)</f>
        <v>25</v>
      </c>
      <c r="DN57" s="1">
        <v>0</v>
      </c>
      <c r="DO57" s="29">
        <v>35</v>
      </c>
      <c r="DP57" s="1">
        <v>20</v>
      </c>
      <c r="DQ57" s="1"/>
      <c r="DR57" s="1">
        <f>IF(DQ57&gt;68, 68, DQ57)</f>
        <v>0</v>
      </c>
      <c r="DS57" s="1">
        <f>MAX(DP57,DR57)</f>
        <v>20</v>
      </c>
      <c r="DT57" s="29">
        <v>0</v>
      </c>
      <c r="DU57" s="29"/>
      <c r="DV57" s="29">
        <f>IF(DU57&gt;68,68,DU57)</f>
        <v>0</v>
      </c>
      <c r="DW57" s="29">
        <f>MAX(DT57,DV57)</f>
        <v>0</v>
      </c>
      <c r="DX57" s="18">
        <v>0</v>
      </c>
      <c r="DY57" s="18">
        <v>0</v>
      </c>
      <c r="DZ57" s="1"/>
      <c r="EA57" s="15">
        <f>AVERAGE(DJ57,DM57:DO57, DS57, DW57)</f>
        <v>23.810000000000002</v>
      </c>
      <c r="EB57" s="1">
        <v>20</v>
      </c>
      <c r="EC57" s="1">
        <v>80</v>
      </c>
      <c r="ED57" s="1">
        <v>0</v>
      </c>
      <c r="EE57" s="1">
        <f>IF(ED57&gt;68,68,ED57)</f>
        <v>0</v>
      </c>
      <c r="EF57" s="1">
        <f>MAX(EB57:EC57,EE57)</f>
        <v>80</v>
      </c>
      <c r="EG57" s="29">
        <v>22.22</v>
      </c>
      <c r="EH57" s="29">
        <v>73.33</v>
      </c>
      <c r="EI57" s="29">
        <v>0</v>
      </c>
      <c r="EJ57" s="29">
        <f>IF(EI57&gt;68,68,EI57)</f>
        <v>0</v>
      </c>
      <c r="EK57" s="29">
        <f>MAX(EG57:EH57,EJ57)</f>
        <v>73.33</v>
      </c>
      <c r="EL57" s="1">
        <v>22.22</v>
      </c>
      <c r="EM57" s="1">
        <v>60</v>
      </c>
      <c r="EN57" s="1">
        <v>0</v>
      </c>
      <c r="EO57" s="1">
        <f>IF(EN57&gt;68,68,EN57)</f>
        <v>0</v>
      </c>
      <c r="EP57" s="1">
        <f>MAX(EL57:EM57,EO57)</f>
        <v>60</v>
      </c>
      <c r="EQ57" s="29">
        <v>0</v>
      </c>
      <c r="ER57" s="29">
        <v>0</v>
      </c>
      <c r="ES57" s="29"/>
      <c r="ET57" s="15">
        <f>AVERAGE(EF57,EK57,EP57,ES57)</f>
        <v>71.11</v>
      </c>
      <c r="EU57" s="1">
        <v>20</v>
      </c>
      <c r="EV57" s="1">
        <v>0</v>
      </c>
      <c r="EW57" s="1">
        <f>MIN(MAX(EU57:EV57)+0.2*FC57, 100)</f>
        <v>20</v>
      </c>
      <c r="EX57" s="29">
        <v>50</v>
      </c>
      <c r="EY57" s="29">
        <v>0</v>
      </c>
      <c r="EZ57" s="29">
        <f>MIN(MAX(EX57:EY57)+0.15*FC57, 100)</f>
        <v>50</v>
      </c>
      <c r="FA57" s="1">
        <v>0</v>
      </c>
      <c r="FB57" s="1">
        <v>0</v>
      </c>
      <c r="FC57" s="1">
        <f>MAX(FA57:FB57)</f>
        <v>0</v>
      </c>
      <c r="FD57" s="15">
        <f>AVERAGE(EW57,EZ57,FC57)</f>
        <v>23.333333333333332</v>
      </c>
      <c r="FE57" s="3">
        <v>0.25</v>
      </c>
      <c r="FF57" s="3">
        <v>0.2</v>
      </c>
      <c r="FG57" s="3">
        <v>0.25</v>
      </c>
      <c r="FH57" s="3">
        <v>0.3</v>
      </c>
      <c r="FI57" s="25">
        <f>MIN(IF(D57="Yes",AR57+DI57,0),100)</f>
        <v>100</v>
      </c>
      <c r="FJ57" s="25">
        <f>IF(FN57&lt;0,FI57+FN57*-4,FI57)</f>
        <v>100</v>
      </c>
      <c r="FK57" s="25">
        <f>MIN(IF(D57="Yes",AR57+EA57,0), 100)</f>
        <v>26.810000000000002</v>
      </c>
      <c r="FL57" s="25">
        <f>MIN(IF(D57="Yes",AR57+ET57,0),100)</f>
        <v>74.11</v>
      </c>
      <c r="FM57" s="25">
        <f>MIN(IF(D57="Yes",AR57+FD57,0), 100)</f>
        <v>26.333333333333332</v>
      </c>
      <c r="FN57" s="26">
        <f>FE57*FI57+FF57*FK57+FG57*FL57+FH57*FM57</f>
        <v>56.789499999999997</v>
      </c>
      <c r="FO57" s="26">
        <f>FE57*FJ57+FF57*FK57+FG57*FL57+FH57*FM57</f>
        <v>56.789499999999997</v>
      </c>
    </row>
    <row r="58" spans="1:171" customFormat="1" x14ac:dyDescent="0.3">
      <c r="A58">
        <v>1402019059</v>
      </c>
      <c r="B58" t="s">
        <v>220</v>
      </c>
      <c r="C58" t="s">
        <v>114</v>
      </c>
      <c r="D58" s="2" t="s">
        <v>301</v>
      </c>
      <c r="E58" s="6">
        <v>1</v>
      </c>
      <c r="F58" s="6">
        <v>1</v>
      </c>
      <c r="G58" s="7">
        <v>1</v>
      </c>
      <c r="H58" s="7">
        <v>1</v>
      </c>
      <c r="I58" s="6">
        <v>1</v>
      </c>
      <c r="J58" s="6">
        <v>1</v>
      </c>
      <c r="K58" s="7">
        <v>1</v>
      </c>
      <c r="L58" s="7"/>
      <c r="M58" s="6">
        <v>1</v>
      </c>
      <c r="N58" s="8"/>
      <c r="O58" s="7"/>
      <c r="P58" s="7"/>
      <c r="Q58" s="6"/>
      <c r="R58" s="8"/>
      <c r="S58" s="7">
        <v>1</v>
      </c>
      <c r="T58" s="7">
        <v>1</v>
      </c>
      <c r="U58" s="6">
        <v>1</v>
      </c>
      <c r="V58" s="16"/>
      <c r="W58" s="7">
        <v>1</v>
      </c>
      <c r="X58" s="7"/>
      <c r="Y58" s="6">
        <v>1</v>
      </c>
      <c r="Z58" s="6"/>
      <c r="AA58" s="7"/>
      <c r="AB58" s="7"/>
      <c r="AC58" s="6"/>
      <c r="AD58" s="6"/>
      <c r="AE58" s="7"/>
      <c r="AF58" s="8"/>
      <c r="AG58" s="10">
        <v>14</v>
      </c>
      <c r="AH58" s="10">
        <v>10</v>
      </c>
      <c r="AI58" s="10">
        <f>COUNT(E58:AF58)</f>
        <v>13</v>
      </c>
      <c r="AJ58" s="22">
        <f>IF(D58="Yes",(AG58-AI58+(DI58-50)/AH58)/AG58,0)</f>
        <v>0.31428571428571433</v>
      </c>
      <c r="AK58" s="11">
        <f>SUM(E58:AF58)</f>
        <v>13</v>
      </c>
      <c r="AL58" s="10">
        <f>MAX(AK58-AM58-AN58,0)*-1</f>
        <v>0</v>
      </c>
      <c r="AM58" s="10">
        <v>10</v>
      </c>
      <c r="AN58" s="10">
        <v>3</v>
      </c>
      <c r="AO58" s="7">
        <f>AK58+AL58+AP58</f>
        <v>10</v>
      </c>
      <c r="AP58" s="6">
        <v>-3</v>
      </c>
      <c r="AQ58" s="3">
        <v>0.5</v>
      </c>
      <c r="AR58" s="15">
        <f>MIN(AO58,AM58)*AQ58</f>
        <v>5</v>
      </c>
      <c r="AS58" s="6">
        <v>0</v>
      </c>
      <c r="AT58" s="6">
        <v>0</v>
      </c>
      <c r="AU58" s="6">
        <v>4</v>
      </c>
      <c r="AV58" s="6">
        <v>0</v>
      </c>
      <c r="AW58" s="7"/>
      <c r="AX58" s="7">
        <v>0</v>
      </c>
      <c r="AY58" s="7"/>
      <c r="AZ58" s="7">
        <v>0</v>
      </c>
      <c r="BA58" s="6"/>
      <c r="BB58" s="6">
        <v>0</v>
      </c>
      <c r="BC58" s="6"/>
      <c r="BD58" s="6">
        <v>0</v>
      </c>
      <c r="BE58" s="7"/>
      <c r="BF58" s="7">
        <f>IF(EF58&gt;=70, 5, 0)</f>
        <v>0</v>
      </c>
      <c r="BG58" s="7"/>
      <c r="BH58" s="7"/>
      <c r="BI58" s="7">
        <v>0</v>
      </c>
      <c r="BJ58" s="6"/>
      <c r="BK58" s="6">
        <f>IF(EW58&gt;=70, 6, 0)</f>
        <v>0</v>
      </c>
      <c r="BL58" s="6">
        <v>0</v>
      </c>
      <c r="BM58" s="7">
        <v>0</v>
      </c>
      <c r="BN58" s="7">
        <v>-5</v>
      </c>
      <c r="BO58" s="7">
        <v>0</v>
      </c>
      <c r="BP58" s="6"/>
      <c r="BQ58" s="6">
        <f>IF(EZ58&gt;=70, 6, 0)</f>
        <v>0</v>
      </c>
      <c r="BR58" s="6">
        <v>0</v>
      </c>
      <c r="BS58" s="7"/>
      <c r="BT58" s="7">
        <v>0</v>
      </c>
      <c r="BU58" s="7">
        <v>-5</v>
      </c>
      <c r="BV58" s="6">
        <v>7</v>
      </c>
      <c r="BW58" s="6">
        <v>0</v>
      </c>
      <c r="BX58" s="6">
        <f>IF(EK58&gt;=70, 5, 0)</f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7">
        <v>0</v>
      </c>
      <c r="CL58" s="7">
        <v>0</v>
      </c>
      <c r="CM58" s="7">
        <v>0</v>
      </c>
      <c r="CN58" s="6">
        <v>0</v>
      </c>
      <c r="CO58" s="6">
        <f>IF(ES58&gt;=70, 5, 0)</f>
        <v>0</v>
      </c>
      <c r="CP58" s="6">
        <v>0</v>
      </c>
      <c r="CQ58" s="6"/>
      <c r="CR58" s="6">
        <v>0</v>
      </c>
      <c r="CS58" s="7"/>
      <c r="CT58" s="7">
        <f>IF(FC58&gt;=70, 6, 0)</f>
        <v>0</v>
      </c>
      <c r="CU58" s="7">
        <v>-5</v>
      </c>
      <c r="CV58" s="6">
        <v>20</v>
      </c>
      <c r="CW58" s="7">
        <v>0</v>
      </c>
      <c r="CX58" s="7">
        <v>0</v>
      </c>
      <c r="CY58" s="7">
        <v>0</v>
      </c>
      <c r="CZ58" s="7">
        <v>0</v>
      </c>
      <c r="DA58" s="7">
        <v>10</v>
      </c>
      <c r="DB58" s="7">
        <f>IF(AND(DS58&gt;0,DW58&gt;0),4,0)</f>
        <v>0</v>
      </c>
      <c r="DC58" s="7">
        <f>IF(AND(EF58&gt;0,EK58&gt;0,EP58&gt;0),4,0)</f>
        <v>4</v>
      </c>
      <c r="DD58" s="7">
        <f>IF(SUM(BW58,BY58,CB58,CC58,CE58,CH58,CK58,CL58,CN58,CP58)&gt;-1,4,0)</f>
        <v>4</v>
      </c>
      <c r="DE58" s="7">
        <f>IF(FC58&gt;0,4,0)</f>
        <v>0</v>
      </c>
      <c r="DF58" s="6"/>
      <c r="DG58" s="10">
        <f>SUM(AS58:DF58)</f>
        <v>34</v>
      </c>
      <c r="DH58" s="10">
        <v>50</v>
      </c>
      <c r="DI58" s="17">
        <f>DG58+DH58</f>
        <v>84</v>
      </c>
      <c r="DJ58" s="1">
        <v>74.290000000000006</v>
      </c>
      <c r="DK58" s="18">
        <v>100</v>
      </c>
      <c r="DL58" s="18">
        <v>100</v>
      </c>
      <c r="DM58" s="29">
        <f>AVERAGE(DK58:DL58)</f>
        <v>100</v>
      </c>
      <c r="DN58" s="1">
        <v>0</v>
      </c>
      <c r="DO58" s="29">
        <v>100</v>
      </c>
      <c r="DP58" s="1">
        <v>0</v>
      </c>
      <c r="DQ58" s="1"/>
      <c r="DR58" s="1">
        <f>IF(DQ58&gt;68, 68, DQ58)</f>
        <v>0</v>
      </c>
      <c r="DS58" s="1">
        <f>MAX(DP58,DR58)</f>
        <v>0</v>
      </c>
      <c r="DT58" s="29">
        <v>50</v>
      </c>
      <c r="DU58" s="29"/>
      <c r="DV58" s="29">
        <f>IF(DU58&gt;68,68,DU58)</f>
        <v>0</v>
      </c>
      <c r="DW58" s="29">
        <f>MAX(DT58,DV58)</f>
        <v>50</v>
      </c>
      <c r="DX58" s="18">
        <v>0</v>
      </c>
      <c r="DY58" s="18">
        <v>0</v>
      </c>
      <c r="DZ58" s="1"/>
      <c r="EA58" s="15">
        <f>AVERAGE(DJ58,DM58:DO58, DS58, DW58)</f>
        <v>54.048333333333339</v>
      </c>
      <c r="EB58" s="1">
        <v>40</v>
      </c>
      <c r="EC58" s="1">
        <v>60</v>
      </c>
      <c r="ED58" s="1">
        <v>0</v>
      </c>
      <c r="EE58" s="1">
        <f>IF(ED58&gt;68,68,ED58)</f>
        <v>0</v>
      </c>
      <c r="EF58" s="1">
        <f>MAX(EB58:EC58,EE58)</f>
        <v>60</v>
      </c>
      <c r="EG58" s="29">
        <v>0</v>
      </c>
      <c r="EH58" s="29">
        <v>66.67</v>
      </c>
      <c r="EI58" s="29">
        <v>0</v>
      </c>
      <c r="EJ58" s="29">
        <f>IF(EI58&gt;68,68,EI58)</f>
        <v>0</v>
      </c>
      <c r="EK58" s="29">
        <f>MAX(EG58:EH58,EJ58)</f>
        <v>66.67</v>
      </c>
      <c r="EL58" s="1">
        <v>0</v>
      </c>
      <c r="EM58" s="1">
        <v>86.67</v>
      </c>
      <c r="EN58" s="1">
        <v>0</v>
      </c>
      <c r="EO58" s="1">
        <f>IF(EN58&gt;68,68,EN58)</f>
        <v>0</v>
      </c>
      <c r="EP58" s="1">
        <f>MAX(EL58:EM58,EO58)</f>
        <v>86.67</v>
      </c>
      <c r="EQ58" s="29">
        <v>0</v>
      </c>
      <c r="ER58" s="29">
        <v>0</v>
      </c>
      <c r="ES58" s="29"/>
      <c r="ET58" s="15">
        <f>AVERAGE(EF58,EK58,EP58,ES58)</f>
        <v>71.11333333333333</v>
      </c>
      <c r="EU58" s="1">
        <v>20</v>
      </c>
      <c r="EV58" s="1">
        <v>0</v>
      </c>
      <c r="EW58" s="1">
        <f>MIN(MAX(EU58:EV58)+0.2*FC58, 100)</f>
        <v>20</v>
      </c>
      <c r="EX58" s="29">
        <v>0</v>
      </c>
      <c r="EY58" s="29">
        <v>0</v>
      </c>
      <c r="EZ58" s="29">
        <f>MIN(MAX(EX58:EY58)+0.15*FC58, 100)</f>
        <v>0</v>
      </c>
      <c r="FA58" s="1">
        <v>0</v>
      </c>
      <c r="FB58" s="1">
        <v>0</v>
      </c>
      <c r="FC58" s="1">
        <f>MAX(FA58:FB58)</f>
        <v>0</v>
      </c>
      <c r="FD58" s="15">
        <f>AVERAGE(EW58,EZ58,FC58)</f>
        <v>6.666666666666667</v>
      </c>
      <c r="FE58" s="3">
        <v>0.25</v>
      </c>
      <c r="FF58" s="3">
        <v>0.2</v>
      </c>
      <c r="FG58" s="3">
        <v>0.25</v>
      </c>
      <c r="FH58" s="3">
        <v>0.3</v>
      </c>
      <c r="FI58" s="25">
        <f>MIN(IF(D58="Yes",AR58+DI58,0),100)</f>
        <v>89</v>
      </c>
      <c r="FJ58" s="25">
        <f>IF(FN58&lt;0,FI58+FN58*-4,FI58)</f>
        <v>89</v>
      </c>
      <c r="FK58" s="25">
        <f>MIN(IF(D58="Yes",AR58+EA58,0), 100)</f>
        <v>59.048333333333339</v>
      </c>
      <c r="FL58" s="25">
        <f>MIN(IF(D58="Yes",AR58+ET58,0),100)</f>
        <v>76.11333333333333</v>
      </c>
      <c r="FM58" s="25">
        <f>MIN(IF(D58="Yes",AR58+FD58,0), 100)</f>
        <v>11.666666666666668</v>
      </c>
      <c r="FN58" s="26">
        <f>FE58*FI58+FF58*FK58+FG58*FL58+FH58*FM58</f>
        <v>56.588000000000008</v>
      </c>
      <c r="FO58" s="26">
        <f>FE58*FJ58+FF58*FK58+FG58*FL58+FH58*FM58</f>
        <v>56.588000000000008</v>
      </c>
    </row>
    <row r="59" spans="1:171" customFormat="1" x14ac:dyDescent="0.3">
      <c r="A59" s="30">
        <v>1402017055</v>
      </c>
      <c r="B59" s="30" t="s">
        <v>123</v>
      </c>
      <c r="C59" t="s">
        <v>114</v>
      </c>
      <c r="D59" s="2" t="s">
        <v>301</v>
      </c>
      <c r="E59" s="6"/>
      <c r="F59" s="6"/>
      <c r="G59" s="7"/>
      <c r="H59" s="7"/>
      <c r="I59" s="6">
        <v>0</v>
      </c>
      <c r="J59" s="6">
        <v>1</v>
      </c>
      <c r="K59" s="7"/>
      <c r="L59" s="7"/>
      <c r="M59" s="6"/>
      <c r="N59" s="8"/>
      <c r="O59" s="7"/>
      <c r="P59" s="7"/>
      <c r="Q59" s="6"/>
      <c r="R59" s="8"/>
      <c r="S59" s="7">
        <v>1</v>
      </c>
      <c r="T59" s="7"/>
      <c r="U59" s="6"/>
      <c r="V59" s="16"/>
      <c r="W59" s="7">
        <v>1</v>
      </c>
      <c r="X59" s="7"/>
      <c r="Y59" s="6"/>
      <c r="Z59" s="6"/>
      <c r="AA59" s="7"/>
      <c r="AB59" s="7"/>
      <c r="AC59" s="6"/>
      <c r="AD59" s="6"/>
      <c r="AE59" s="7"/>
      <c r="AF59" s="8"/>
      <c r="AG59" s="10">
        <v>14</v>
      </c>
      <c r="AH59" s="10">
        <v>10</v>
      </c>
      <c r="AI59" s="10">
        <f>COUNT(E59:AF59)</f>
        <v>4</v>
      </c>
      <c r="AJ59" s="22">
        <f>IF(D59="Yes",(AG59-AI59+(DI59-50)/AH59)/AG59,0)</f>
        <v>0.91428571428571437</v>
      </c>
      <c r="AK59" s="11">
        <f>SUM(E59:AF59)</f>
        <v>3</v>
      </c>
      <c r="AL59" s="10">
        <f>MAX(AK59-AM59-AN59,0)*-1</f>
        <v>0</v>
      </c>
      <c r="AM59" s="10">
        <v>10</v>
      </c>
      <c r="AN59" s="10">
        <v>3</v>
      </c>
      <c r="AO59" s="7">
        <f>AK59+AL59+AP59</f>
        <v>3</v>
      </c>
      <c r="AP59" s="6"/>
      <c r="AQ59" s="3">
        <v>0.5</v>
      </c>
      <c r="AR59" s="15">
        <f>MIN(AO59,AM59)*AQ59</f>
        <v>1.5</v>
      </c>
      <c r="AS59" s="6">
        <v>0</v>
      </c>
      <c r="AT59" s="6">
        <v>0</v>
      </c>
      <c r="AU59" s="6">
        <v>2</v>
      </c>
      <c r="AV59" s="6">
        <v>0</v>
      </c>
      <c r="AW59" s="7"/>
      <c r="AX59" s="7">
        <v>0</v>
      </c>
      <c r="AY59" s="7"/>
      <c r="AZ59" s="7">
        <v>-5</v>
      </c>
      <c r="BA59" s="6"/>
      <c r="BB59" s="6">
        <v>0</v>
      </c>
      <c r="BC59" s="6"/>
      <c r="BD59" s="6">
        <v>0</v>
      </c>
      <c r="BE59" s="7"/>
      <c r="BF59" s="7">
        <f>IF(EF59&gt;=70, 5, 0)</f>
        <v>0</v>
      </c>
      <c r="BG59" s="7"/>
      <c r="BH59" s="7"/>
      <c r="BI59" s="7">
        <v>-5</v>
      </c>
      <c r="BJ59" s="6"/>
      <c r="BK59" s="6">
        <f>IF(EW59&gt;=70, 6, 0)</f>
        <v>0</v>
      </c>
      <c r="BL59" s="6">
        <v>0</v>
      </c>
      <c r="BM59" s="7">
        <v>0</v>
      </c>
      <c r="BN59" s="7">
        <v>-5</v>
      </c>
      <c r="BO59" s="7">
        <v>0</v>
      </c>
      <c r="BP59" s="6"/>
      <c r="BQ59" s="6">
        <f>IF(EZ59&gt;=70, 6, 0)</f>
        <v>0</v>
      </c>
      <c r="BR59" s="6">
        <v>0</v>
      </c>
      <c r="BS59" s="7">
        <v>-5</v>
      </c>
      <c r="BT59" s="7">
        <v>0</v>
      </c>
      <c r="BU59" s="7">
        <v>0</v>
      </c>
      <c r="BV59" s="6">
        <v>5</v>
      </c>
      <c r="BW59" s="6">
        <v>0</v>
      </c>
      <c r="BX59" s="6">
        <f>IF(EK59&gt;=70, 5, 0)</f>
        <v>5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>
        <v>0</v>
      </c>
      <c r="CF59" s="6">
        <v>0</v>
      </c>
      <c r="CG59" s="6">
        <v>0</v>
      </c>
      <c r="CH59" s="6">
        <v>0</v>
      </c>
      <c r="CI59" s="6">
        <v>0</v>
      </c>
      <c r="CJ59" s="6">
        <v>-5</v>
      </c>
      <c r="CK59" s="7">
        <v>0</v>
      </c>
      <c r="CL59" s="7">
        <v>0</v>
      </c>
      <c r="CM59" s="7">
        <v>0</v>
      </c>
      <c r="CN59" s="6">
        <v>0</v>
      </c>
      <c r="CO59" s="6">
        <f>IF(ES59&gt;=70, 5, 0)</f>
        <v>0</v>
      </c>
      <c r="CP59" s="6">
        <v>-5</v>
      </c>
      <c r="CQ59" s="6"/>
      <c r="CR59" s="6">
        <v>0</v>
      </c>
      <c r="CS59" s="7"/>
      <c r="CT59" s="7">
        <f>IF(FC59&gt;=70, 6, 0)</f>
        <v>0</v>
      </c>
      <c r="CU59" s="7">
        <v>0</v>
      </c>
      <c r="CV59" s="6">
        <v>20</v>
      </c>
      <c r="CW59" s="7">
        <v>6</v>
      </c>
      <c r="CX59" s="7">
        <v>6</v>
      </c>
      <c r="CY59" s="7">
        <v>0</v>
      </c>
      <c r="CZ59" s="7">
        <v>6</v>
      </c>
      <c r="DA59" s="7">
        <v>0</v>
      </c>
      <c r="DB59" s="7">
        <f>IF(AND(DS59&gt;0,DW59&gt;0),4,0)</f>
        <v>0</v>
      </c>
      <c r="DC59" s="7">
        <f>IF(AND(EF59&gt;0,EK59&gt;0,EP59&gt;0),4,0)</f>
        <v>4</v>
      </c>
      <c r="DD59" s="7">
        <f>IF(SUM(BW59,BY59,CB59,CC59,CE59,CH59,CK59,CL59,CN59,CP59)&gt;-1,4,0)</f>
        <v>0</v>
      </c>
      <c r="DE59" s="7">
        <f>IF(FC59&gt;0,4,0)</f>
        <v>4</v>
      </c>
      <c r="DF59" s="6"/>
      <c r="DG59" s="10">
        <f>SUM(AS59:DF59)</f>
        <v>28</v>
      </c>
      <c r="DH59" s="10">
        <v>50</v>
      </c>
      <c r="DI59" s="17">
        <f>DG59+DH59</f>
        <v>78</v>
      </c>
      <c r="DJ59" s="1">
        <v>54.29</v>
      </c>
      <c r="DK59" s="18">
        <v>75</v>
      </c>
      <c r="DL59" s="18">
        <v>50</v>
      </c>
      <c r="DM59" s="29">
        <f>AVERAGE(DK59:DL59)</f>
        <v>62.5</v>
      </c>
      <c r="DN59" s="1">
        <v>0</v>
      </c>
      <c r="DO59" s="29">
        <v>45</v>
      </c>
      <c r="DP59" s="1">
        <v>0</v>
      </c>
      <c r="DQ59" s="1">
        <v>0</v>
      </c>
      <c r="DR59" s="1">
        <f>IF(DQ59&gt;68, 68, DQ59)</f>
        <v>0</v>
      </c>
      <c r="DS59" s="1">
        <f>MAX(DP59,DR59)</f>
        <v>0</v>
      </c>
      <c r="DT59" s="29"/>
      <c r="DU59" s="29">
        <v>80</v>
      </c>
      <c r="DV59" s="29">
        <f>IF(DU59&gt;68,68,DU59)</f>
        <v>68</v>
      </c>
      <c r="DW59" s="29">
        <f>MAX(DT59,DV59)</f>
        <v>68</v>
      </c>
      <c r="DX59" s="18">
        <v>0</v>
      </c>
      <c r="DY59" s="18">
        <v>0</v>
      </c>
      <c r="DZ59" s="1"/>
      <c r="EA59" s="15">
        <f>AVERAGE(DJ59,DM59:DO59, DS59, DW59)</f>
        <v>38.298333333333332</v>
      </c>
      <c r="EB59" s="1">
        <v>33.33</v>
      </c>
      <c r="EC59" s="1">
        <v>33.33</v>
      </c>
      <c r="ED59" s="1">
        <v>53.33</v>
      </c>
      <c r="EE59" s="1">
        <f>IF(ED59&gt;68,68,ED59)</f>
        <v>53.33</v>
      </c>
      <c r="EF59" s="1">
        <f>MAX(EB59:EC59,EE59)</f>
        <v>53.33</v>
      </c>
      <c r="EG59" s="29">
        <v>33.33</v>
      </c>
      <c r="EH59" s="29">
        <v>73.33</v>
      </c>
      <c r="EI59" s="29">
        <v>0</v>
      </c>
      <c r="EJ59" s="29">
        <f>IF(EI59&gt;68,68,EI59)</f>
        <v>0</v>
      </c>
      <c r="EK59" s="29">
        <f>MAX(EG59:EH59,EJ59)</f>
        <v>73.33</v>
      </c>
      <c r="EL59" s="1">
        <v>33.33</v>
      </c>
      <c r="EM59" s="1">
        <v>86.67</v>
      </c>
      <c r="EN59" s="1">
        <v>0</v>
      </c>
      <c r="EO59" s="1">
        <f>IF(EN59&gt;68,68,EN59)</f>
        <v>0</v>
      </c>
      <c r="EP59" s="1">
        <f>MAX(EL59:EM59,EO59)</f>
        <v>86.67</v>
      </c>
      <c r="EQ59" s="29">
        <v>0</v>
      </c>
      <c r="ER59" s="29">
        <v>0</v>
      </c>
      <c r="ES59" s="29"/>
      <c r="ET59" s="15">
        <f>AVERAGE(EF59,EK59,EP59,ES59)</f>
        <v>71.11</v>
      </c>
      <c r="EU59" s="1">
        <v>0</v>
      </c>
      <c r="EV59" s="1">
        <v>0</v>
      </c>
      <c r="EW59" s="1">
        <f>MIN(MAX(EU59:EV59)+0.2*FC59, 100)</f>
        <v>13.600000000000001</v>
      </c>
      <c r="EX59" s="29">
        <v>8.33</v>
      </c>
      <c r="EY59" s="29">
        <v>0</v>
      </c>
      <c r="EZ59" s="29">
        <f>MIN(MAX(EX59:EY59)+0.15*FC59, 100)</f>
        <v>18.53</v>
      </c>
      <c r="FA59" s="1">
        <v>68</v>
      </c>
      <c r="FB59" s="1">
        <v>0</v>
      </c>
      <c r="FC59" s="1">
        <f>MAX(FA59:FB59)</f>
        <v>68</v>
      </c>
      <c r="FD59" s="15">
        <f>AVERAGE(EW59,EZ59,FC59)</f>
        <v>33.376666666666665</v>
      </c>
      <c r="FE59" s="3">
        <v>0.25</v>
      </c>
      <c r="FF59" s="3">
        <v>0.2</v>
      </c>
      <c r="FG59" s="3">
        <v>0.25</v>
      </c>
      <c r="FH59" s="3">
        <v>0.3</v>
      </c>
      <c r="FI59" s="25">
        <f>MIN(IF(D59="Yes",AR59+DI59,0),100)</f>
        <v>79.5</v>
      </c>
      <c r="FJ59" s="25">
        <f>IF(FN59&lt;0,FI59+FN59*-4,FI59)</f>
        <v>79.5</v>
      </c>
      <c r="FK59" s="25">
        <f>MIN(IF(D59="Yes",AR59+EA59,0), 100)</f>
        <v>39.798333333333332</v>
      </c>
      <c r="FL59" s="25">
        <f>MIN(IF(D59="Yes",AR59+ET59,0),100)</f>
        <v>72.61</v>
      </c>
      <c r="FM59" s="25">
        <f>MIN(IF(D59="Yes",AR59+FD59,0), 100)</f>
        <v>34.876666666666665</v>
      </c>
      <c r="FN59" s="26">
        <f>FE59*FI59+FF59*FK59+FG59*FL59+FH59*FM59</f>
        <v>56.450166666666668</v>
      </c>
      <c r="FO59" s="26">
        <f>FE59*FJ59+FF59*FK59+FG59*FL59+FH59*FM59</f>
        <v>56.450166666666668</v>
      </c>
    </row>
    <row r="60" spans="1:171" customFormat="1" x14ac:dyDescent="0.3">
      <c r="A60">
        <v>1402019069</v>
      </c>
      <c r="B60" t="s">
        <v>279</v>
      </c>
      <c r="C60" t="s">
        <v>140</v>
      </c>
      <c r="D60" s="2" t="s">
        <v>301</v>
      </c>
      <c r="E60" s="6">
        <v>1</v>
      </c>
      <c r="F60" s="6">
        <v>1</v>
      </c>
      <c r="G60" s="7"/>
      <c r="H60" s="7"/>
      <c r="I60" s="6">
        <v>1</v>
      </c>
      <c r="J60" s="6">
        <v>1</v>
      </c>
      <c r="K60" s="7">
        <v>1</v>
      </c>
      <c r="L60" s="7">
        <v>1</v>
      </c>
      <c r="M60" s="6"/>
      <c r="N60" s="8"/>
      <c r="O60" s="7"/>
      <c r="P60" s="7"/>
      <c r="Q60" s="6"/>
      <c r="R60" s="8"/>
      <c r="S60" s="7"/>
      <c r="T60" s="7">
        <v>1</v>
      </c>
      <c r="U60" s="6"/>
      <c r="V60" s="6"/>
      <c r="W60" s="7"/>
      <c r="X60" s="7"/>
      <c r="Y60" s="6">
        <v>1</v>
      </c>
      <c r="Z60" s="6"/>
      <c r="AA60" s="7">
        <v>1</v>
      </c>
      <c r="AB60" s="7"/>
      <c r="AC60" s="6">
        <v>1</v>
      </c>
      <c r="AD60" s="6"/>
      <c r="AE60" s="7"/>
      <c r="AF60" s="8"/>
      <c r="AG60" s="10">
        <v>14</v>
      </c>
      <c r="AH60" s="10">
        <v>10</v>
      </c>
      <c r="AI60" s="10">
        <f>COUNT(E60:AF60)</f>
        <v>10</v>
      </c>
      <c r="AJ60" s="22">
        <f>IF(D60="Yes",(AG60-AI60+(DI60-50)/AH60)/AG60,0)</f>
        <v>0.7857142857142857</v>
      </c>
      <c r="AK60" s="11">
        <f>SUM(E60:AF60)</f>
        <v>10</v>
      </c>
      <c r="AL60" s="10">
        <f>MAX(AK60-AM60-AN60,0)*-1</f>
        <v>0</v>
      </c>
      <c r="AM60" s="10">
        <v>10</v>
      </c>
      <c r="AN60" s="10">
        <v>3</v>
      </c>
      <c r="AO60" s="7">
        <f>AK60+AL60+AP60</f>
        <v>10</v>
      </c>
      <c r="AP60" s="6"/>
      <c r="AQ60" s="3">
        <v>0.5</v>
      </c>
      <c r="AR60" s="15">
        <f>MIN(AO60,AM60)*AQ60</f>
        <v>5</v>
      </c>
      <c r="AS60" s="6">
        <v>0</v>
      </c>
      <c r="AT60" s="6">
        <v>0</v>
      </c>
      <c r="AU60" s="6">
        <v>2</v>
      </c>
      <c r="AV60" s="6">
        <v>0</v>
      </c>
      <c r="AW60" s="7"/>
      <c r="AX60" s="7">
        <v>0</v>
      </c>
      <c r="AY60" s="7"/>
      <c r="AZ60" s="7">
        <v>-5</v>
      </c>
      <c r="BA60" s="6"/>
      <c r="BB60" s="6">
        <v>3</v>
      </c>
      <c r="BC60" s="6"/>
      <c r="BD60" s="6">
        <v>0</v>
      </c>
      <c r="BE60" s="7"/>
      <c r="BF60" s="7">
        <f>IF(EF60&gt;=70, 5, 0)</f>
        <v>5</v>
      </c>
      <c r="BG60" s="7"/>
      <c r="BH60" s="7"/>
      <c r="BI60" s="7">
        <v>0</v>
      </c>
      <c r="BJ60" s="6"/>
      <c r="BK60" s="6">
        <f>IF(EW60&gt;=70, 6, 0)</f>
        <v>0</v>
      </c>
      <c r="BL60" s="6">
        <v>-5</v>
      </c>
      <c r="BM60" s="7">
        <v>0</v>
      </c>
      <c r="BN60" s="7">
        <v>-5</v>
      </c>
      <c r="BO60" s="7">
        <v>0</v>
      </c>
      <c r="BP60" s="6"/>
      <c r="BQ60" s="6">
        <f>IF(EZ60&gt;=70, 6, 0)</f>
        <v>0</v>
      </c>
      <c r="BR60" s="6">
        <v>-5</v>
      </c>
      <c r="BS60" s="7"/>
      <c r="BT60" s="7">
        <v>0</v>
      </c>
      <c r="BU60" s="7">
        <v>0</v>
      </c>
      <c r="BV60" s="6"/>
      <c r="BW60" s="6">
        <v>0</v>
      </c>
      <c r="BX60" s="6">
        <f>IF(EK60&gt;=70, 5, 0)</f>
        <v>5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>
        <v>0</v>
      </c>
      <c r="CF60" s="6">
        <v>0</v>
      </c>
      <c r="CG60" s="6">
        <v>0</v>
      </c>
      <c r="CH60" s="6">
        <v>0</v>
      </c>
      <c r="CI60" s="6">
        <v>0</v>
      </c>
      <c r="CJ60" s="6">
        <v>0</v>
      </c>
      <c r="CK60" s="7">
        <v>0</v>
      </c>
      <c r="CL60" s="7">
        <v>0</v>
      </c>
      <c r="CM60" s="7">
        <v>0</v>
      </c>
      <c r="CN60" s="6">
        <v>0</v>
      </c>
      <c r="CO60" s="6">
        <f>IF(ES60&gt;=70, 5, 0)</f>
        <v>0</v>
      </c>
      <c r="CP60" s="6">
        <v>0</v>
      </c>
      <c r="CQ60" s="6"/>
      <c r="CR60" s="6">
        <v>0</v>
      </c>
      <c r="CS60" s="7"/>
      <c r="CT60" s="7">
        <f>IF(FC60&gt;=70, 6, 0)</f>
        <v>0</v>
      </c>
      <c r="CU60" s="7">
        <v>0</v>
      </c>
      <c r="CV60" s="6">
        <v>20</v>
      </c>
      <c r="CW60" s="7">
        <v>6</v>
      </c>
      <c r="CX60" s="7">
        <v>6</v>
      </c>
      <c r="CY60" s="7">
        <v>10</v>
      </c>
      <c r="CZ60" s="7">
        <v>0</v>
      </c>
      <c r="DA60" s="7">
        <v>10</v>
      </c>
      <c r="DB60" s="7">
        <f>IF(AND(DS60&gt;0,DW60&gt;0),4,0)</f>
        <v>0</v>
      </c>
      <c r="DC60" s="7">
        <f>IF(AND(EF60&gt;0,EK60&gt;0,EP60&gt;0),4,0)</f>
        <v>4</v>
      </c>
      <c r="DD60" s="7">
        <f>IF(SUM(BW60,BY60,CB60,CC60,CE60,CH60,CK60,CL60,CN60,CP60)&gt;-1,4,0)</f>
        <v>4</v>
      </c>
      <c r="DE60" s="7">
        <f>IF(FC60&gt;0,4,0)</f>
        <v>0</v>
      </c>
      <c r="DF60" s="6">
        <f>5+10</f>
        <v>15</v>
      </c>
      <c r="DG60" s="10">
        <f>SUM(AS60:DF60)</f>
        <v>70</v>
      </c>
      <c r="DH60" s="10">
        <v>50</v>
      </c>
      <c r="DI60" s="17">
        <f>DG60+DH60</f>
        <v>120</v>
      </c>
      <c r="DJ60" s="1">
        <v>71.430000000000007</v>
      </c>
      <c r="DK60" s="18">
        <v>100</v>
      </c>
      <c r="DL60" s="18">
        <v>100</v>
      </c>
      <c r="DM60" s="29">
        <f>AVERAGE(DK60:DL60)</f>
        <v>100</v>
      </c>
      <c r="DN60" s="1">
        <v>0</v>
      </c>
      <c r="DO60" s="29">
        <v>0</v>
      </c>
      <c r="DP60" s="1">
        <v>0</v>
      </c>
      <c r="DQ60" s="1"/>
      <c r="DR60" s="1">
        <f>IF(DQ60&gt;68, 68, DQ60)</f>
        <v>0</v>
      </c>
      <c r="DS60" s="1">
        <f>MAX(DP60,DR60)</f>
        <v>0</v>
      </c>
      <c r="DT60" s="29">
        <v>0</v>
      </c>
      <c r="DU60" s="29"/>
      <c r="DV60" s="29">
        <f>IF(DU60&gt;68,68,DU60)</f>
        <v>0</v>
      </c>
      <c r="DW60" s="29">
        <f>MAX(DT60,DV60)</f>
        <v>0</v>
      </c>
      <c r="DX60" s="18">
        <v>0</v>
      </c>
      <c r="DY60" s="18">
        <v>0</v>
      </c>
      <c r="DZ60" s="1"/>
      <c r="EA60" s="15">
        <f>AVERAGE(DJ60,DM60:DO60, DS60, DW60)</f>
        <v>28.571666666666669</v>
      </c>
      <c r="EB60" s="1">
        <v>33.33</v>
      </c>
      <c r="EC60" s="1">
        <v>100</v>
      </c>
      <c r="ED60" s="1">
        <v>0</v>
      </c>
      <c r="EE60" s="1">
        <f>IF(ED60&gt;68,68,ED60)</f>
        <v>0</v>
      </c>
      <c r="EF60" s="1">
        <f>MAX(EB60:EC60,EE60)</f>
        <v>100</v>
      </c>
      <c r="EG60" s="29">
        <v>33.33</v>
      </c>
      <c r="EH60" s="29">
        <v>73.33</v>
      </c>
      <c r="EI60" s="29">
        <v>0</v>
      </c>
      <c r="EJ60" s="29">
        <f>IF(EI60&gt;68,68,EI60)</f>
        <v>0</v>
      </c>
      <c r="EK60" s="29">
        <f>MAX(EG60:EH60,EJ60)</f>
        <v>73.33</v>
      </c>
      <c r="EL60" s="1">
        <v>33.33</v>
      </c>
      <c r="EM60" s="1">
        <v>86.67</v>
      </c>
      <c r="EN60" s="1">
        <v>0</v>
      </c>
      <c r="EO60" s="1">
        <f>IF(EN60&gt;68,68,EN60)</f>
        <v>0</v>
      </c>
      <c r="EP60" s="1">
        <f>MAX(EL60:EM60,EO60)</f>
        <v>86.67</v>
      </c>
      <c r="EQ60" s="29">
        <v>0</v>
      </c>
      <c r="ER60" s="29">
        <v>0</v>
      </c>
      <c r="ES60" s="29"/>
      <c r="ET60" s="15">
        <f>AVERAGE(EF60,EK60,EP60,ES60)</f>
        <v>86.666666666666671</v>
      </c>
      <c r="EU60" s="1">
        <v>0</v>
      </c>
      <c r="EV60" s="1">
        <v>0</v>
      </c>
      <c r="EW60" s="1">
        <f>MIN(MAX(EU60:EV60)+0.2*FC60, 100)</f>
        <v>0</v>
      </c>
      <c r="EX60" s="29">
        <v>0</v>
      </c>
      <c r="EY60" s="29">
        <v>0</v>
      </c>
      <c r="EZ60" s="29">
        <f>MIN(MAX(EX60:EY60)+0.15*FC60, 100)</f>
        <v>0</v>
      </c>
      <c r="FA60" s="1">
        <v>0</v>
      </c>
      <c r="FB60" s="1">
        <v>0</v>
      </c>
      <c r="FC60" s="1">
        <f>MAX(FA60:FB60)</f>
        <v>0</v>
      </c>
      <c r="FD60" s="15">
        <f>AVERAGE(EW60,EZ60,FC60)</f>
        <v>0</v>
      </c>
      <c r="FE60" s="3">
        <v>0.25</v>
      </c>
      <c r="FF60" s="3">
        <v>0.2</v>
      </c>
      <c r="FG60" s="3">
        <v>0.25</v>
      </c>
      <c r="FH60" s="3">
        <v>0.3</v>
      </c>
      <c r="FI60" s="25">
        <f>MIN(IF(D60="Yes",AR60+DI60,0),100)</f>
        <v>100</v>
      </c>
      <c r="FJ60" s="25">
        <f>IF(FN60&lt;0,FI60+FN60*-4,FI60)</f>
        <v>100</v>
      </c>
      <c r="FK60" s="25">
        <f>MIN(IF(D60="Yes",AR60+EA60,0), 100)</f>
        <v>33.571666666666673</v>
      </c>
      <c r="FL60" s="25">
        <f>MIN(IF(D60="Yes",AR60+ET60,0),100)</f>
        <v>91.666666666666671</v>
      </c>
      <c r="FM60" s="25">
        <f>MIN(IF(D60="Yes",AR60+FD60,0), 100)</f>
        <v>5</v>
      </c>
      <c r="FN60" s="26">
        <f>FE60*FI60+FF60*FK60+FG60*FL60+FH60*FM60</f>
        <v>56.131</v>
      </c>
      <c r="FO60" s="26">
        <f>FE60*FJ60+FF60*FK60+FG60*FL60+FH60*FM60</f>
        <v>56.131</v>
      </c>
    </row>
    <row r="61" spans="1:171" customFormat="1" x14ac:dyDescent="0.3">
      <c r="A61" s="30">
        <v>1402017076</v>
      </c>
      <c r="B61" s="30" t="s">
        <v>124</v>
      </c>
      <c r="C61" t="s">
        <v>114</v>
      </c>
      <c r="D61" s="2" t="s">
        <v>301</v>
      </c>
      <c r="E61" s="6"/>
      <c r="F61" s="6"/>
      <c r="G61" s="7"/>
      <c r="H61" s="7"/>
      <c r="I61" s="6">
        <v>1</v>
      </c>
      <c r="J61" s="6"/>
      <c r="K61" s="7"/>
      <c r="L61" s="7"/>
      <c r="M61" s="6"/>
      <c r="N61" s="8"/>
      <c r="O61" s="7"/>
      <c r="P61" s="7"/>
      <c r="Q61" s="6"/>
      <c r="R61" s="8"/>
      <c r="S61" s="7">
        <v>0</v>
      </c>
      <c r="T61" s="7">
        <v>1</v>
      </c>
      <c r="U61" s="6"/>
      <c r="V61" s="6"/>
      <c r="W61" s="7"/>
      <c r="X61" s="7"/>
      <c r="Y61" s="6"/>
      <c r="Z61" s="6"/>
      <c r="AA61" s="7"/>
      <c r="AB61" s="7"/>
      <c r="AC61" s="6"/>
      <c r="AD61" s="6"/>
      <c r="AE61" s="7"/>
      <c r="AF61" s="8"/>
      <c r="AG61" s="10">
        <v>14</v>
      </c>
      <c r="AH61" s="10">
        <v>10</v>
      </c>
      <c r="AI61" s="10">
        <f>COUNT(E61:AF61)</f>
        <v>3</v>
      </c>
      <c r="AJ61" s="22">
        <f>IF(D61="Yes",(AG61-AI61+(DI61-50)/AH61)/AG61,0)</f>
        <v>0.92142857142857149</v>
      </c>
      <c r="AK61" s="11">
        <f>SUM(E61:AF61)</f>
        <v>2</v>
      </c>
      <c r="AL61" s="10">
        <f>MAX(AK61-AM61-AN61,0)*-1</f>
        <v>0</v>
      </c>
      <c r="AM61" s="10">
        <v>10</v>
      </c>
      <c r="AN61" s="10">
        <v>3</v>
      </c>
      <c r="AO61" s="7">
        <f>AK61+AL61+AP61</f>
        <v>2</v>
      </c>
      <c r="AP61" s="6"/>
      <c r="AQ61" s="3">
        <v>0.5</v>
      </c>
      <c r="AR61" s="15">
        <f>MIN(AO61,AM61)*AQ61</f>
        <v>1</v>
      </c>
      <c r="AS61" s="6">
        <v>0</v>
      </c>
      <c r="AT61" s="6">
        <v>0</v>
      </c>
      <c r="AU61" s="6">
        <v>0</v>
      </c>
      <c r="AV61" s="6">
        <v>0</v>
      </c>
      <c r="AW61" s="7"/>
      <c r="AX61" s="7">
        <v>0</v>
      </c>
      <c r="AY61" s="7"/>
      <c r="AZ61" s="7">
        <v>-5</v>
      </c>
      <c r="BA61" s="6"/>
      <c r="BB61" s="6">
        <v>3</v>
      </c>
      <c r="BC61" s="6"/>
      <c r="BD61" s="6">
        <v>0</v>
      </c>
      <c r="BE61" s="7"/>
      <c r="BF61" s="7">
        <f>IF(EF61&gt;=70, 5, 0)</f>
        <v>0</v>
      </c>
      <c r="BG61" s="7"/>
      <c r="BH61" s="7"/>
      <c r="BI61" s="7">
        <v>0</v>
      </c>
      <c r="BJ61" s="6"/>
      <c r="BK61" s="6">
        <f>IF(EW61&gt;=70, 6, 0)</f>
        <v>0</v>
      </c>
      <c r="BL61" s="6">
        <v>0</v>
      </c>
      <c r="BM61" s="7">
        <v>0</v>
      </c>
      <c r="BN61" s="7">
        <v>-5</v>
      </c>
      <c r="BO61" s="7">
        <v>0</v>
      </c>
      <c r="BP61" s="6"/>
      <c r="BQ61" s="6">
        <f>IF(EZ61&gt;=70, 6, 0)</f>
        <v>0</v>
      </c>
      <c r="BR61" s="6">
        <v>0</v>
      </c>
      <c r="BS61" s="7"/>
      <c r="BT61" s="7">
        <v>0</v>
      </c>
      <c r="BU61" s="7">
        <v>0</v>
      </c>
      <c r="BV61" s="6"/>
      <c r="BW61" s="6">
        <v>0</v>
      </c>
      <c r="BX61" s="6">
        <f>IF(EK61&gt;=70, 5, 0)</f>
        <v>5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6">
        <v>0</v>
      </c>
      <c r="CF61" s="6">
        <v>0</v>
      </c>
      <c r="CG61" s="6">
        <v>0</v>
      </c>
      <c r="CH61" s="6">
        <v>0</v>
      </c>
      <c r="CI61" s="6">
        <v>0</v>
      </c>
      <c r="CJ61" s="6">
        <v>0</v>
      </c>
      <c r="CK61" s="7">
        <v>0</v>
      </c>
      <c r="CL61" s="7">
        <v>0</v>
      </c>
      <c r="CM61" s="7">
        <v>0</v>
      </c>
      <c r="CN61" s="6">
        <v>0</v>
      </c>
      <c r="CO61" s="6">
        <f>IF(ES61&gt;=70, 5, 0)</f>
        <v>0</v>
      </c>
      <c r="CP61" s="6">
        <v>-5</v>
      </c>
      <c r="CQ61" s="6"/>
      <c r="CR61" s="6">
        <v>0</v>
      </c>
      <c r="CS61" s="7"/>
      <c r="CT61" s="7">
        <f>IF(FC61&gt;=70, 6, 0)</f>
        <v>0</v>
      </c>
      <c r="CU61" s="7">
        <v>0</v>
      </c>
      <c r="CV61" s="6"/>
      <c r="CW61" s="7">
        <v>6</v>
      </c>
      <c r="CX61" s="7">
        <v>6</v>
      </c>
      <c r="CY61" s="7">
        <v>0</v>
      </c>
      <c r="CZ61" s="7">
        <v>6</v>
      </c>
      <c r="DA61" s="7">
        <v>0</v>
      </c>
      <c r="DB61" s="7">
        <f>IF(AND(DS61&gt;0,DW61&gt;0),4,0)</f>
        <v>0</v>
      </c>
      <c r="DC61" s="7">
        <f>IF(AND(EF61&gt;0,EK61&gt;0,EP61&gt;0),4,0)</f>
        <v>4</v>
      </c>
      <c r="DD61" s="7">
        <f>IF(SUM(BW61,BY61,CB61,CC61,CE61,CH61,CK61,CL61,CN61,CP61)&gt;-1,4,0)</f>
        <v>0</v>
      </c>
      <c r="DE61" s="7">
        <f>IF(FC61&gt;0,4,0)</f>
        <v>4</v>
      </c>
      <c r="DF61" s="6"/>
      <c r="DG61" s="10">
        <f>SUM(AS61:DF61)</f>
        <v>19</v>
      </c>
      <c r="DH61" s="10">
        <v>50</v>
      </c>
      <c r="DI61" s="17">
        <f>DG61+DH61</f>
        <v>69</v>
      </c>
      <c r="DJ61" s="1">
        <v>40</v>
      </c>
      <c r="DK61" s="18">
        <v>75</v>
      </c>
      <c r="DL61" s="18">
        <v>100</v>
      </c>
      <c r="DM61" s="29">
        <f>AVERAGE(DK61:DL61)</f>
        <v>87.5</v>
      </c>
      <c r="DN61" s="1">
        <v>0</v>
      </c>
      <c r="DO61" s="29">
        <v>65</v>
      </c>
      <c r="DP61" s="1">
        <v>0</v>
      </c>
      <c r="DQ61" s="1"/>
      <c r="DR61" s="1">
        <f>IF(DQ61&gt;68, 68, DQ61)</f>
        <v>0</v>
      </c>
      <c r="DS61" s="1">
        <f>MAX(DP61,DR61)</f>
        <v>0</v>
      </c>
      <c r="DT61" s="29"/>
      <c r="DU61" s="29"/>
      <c r="DV61" s="29">
        <f>IF(DU61&gt;68,68,DU61)</f>
        <v>0</v>
      </c>
      <c r="DW61" s="29">
        <f>MAX(DT61,DV61)</f>
        <v>0</v>
      </c>
      <c r="DX61" s="18">
        <v>0</v>
      </c>
      <c r="DY61" s="18">
        <v>0</v>
      </c>
      <c r="DZ61" s="1"/>
      <c r="EA61" s="15">
        <f>AVERAGE(DJ61,DM61:DO61, DS61, DW61)</f>
        <v>32.083333333333336</v>
      </c>
      <c r="EB61" s="1">
        <v>6.67</v>
      </c>
      <c r="EC61" s="1">
        <v>20</v>
      </c>
      <c r="ED61" s="1">
        <v>53.33</v>
      </c>
      <c r="EE61" s="1">
        <f>IF(ED61&gt;68,68,ED61)</f>
        <v>53.33</v>
      </c>
      <c r="EF61" s="1">
        <f>MAX(EB61:EC61,EE61)</f>
        <v>53.33</v>
      </c>
      <c r="EG61" s="29">
        <v>22.22</v>
      </c>
      <c r="EH61" s="29">
        <v>73.33</v>
      </c>
      <c r="EI61" s="29">
        <v>0</v>
      </c>
      <c r="EJ61" s="29">
        <f>IF(EI61&gt;68,68,EI61)</f>
        <v>0</v>
      </c>
      <c r="EK61" s="29">
        <f>MAX(EG61:EH61,EJ61)</f>
        <v>73.33</v>
      </c>
      <c r="EL61" s="1">
        <v>22.22</v>
      </c>
      <c r="EM61" s="1">
        <v>86.67</v>
      </c>
      <c r="EN61" s="1">
        <v>0</v>
      </c>
      <c r="EO61" s="1">
        <f>IF(EN61&gt;68,68,EN61)</f>
        <v>0</v>
      </c>
      <c r="EP61" s="1">
        <f>MAX(EL61:EM61,EO61)</f>
        <v>86.67</v>
      </c>
      <c r="EQ61" s="29">
        <v>0</v>
      </c>
      <c r="ER61" s="29">
        <v>0</v>
      </c>
      <c r="ES61" s="29"/>
      <c r="ET61" s="15">
        <f>AVERAGE(EF61,EK61,EP61,ES61)</f>
        <v>71.11</v>
      </c>
      <c r="EU61" s="1">
        <v>0</v>
      </c>
      <c r="EV61" s="1">
        <v>0</v>
      </c>
      <c r="EW61" s="1">
        <f>MIN(MAX(EU61:EV61)+0.2*FC61, 100)</f>
        <v>12.600000000000001</v>
      </c>
      <c r="EX61" s="29">
        <v>50</v>
      </c>
      <c r="EY61" s="29">
        <v>0</v>
      </c>
      <c r="EZ61" s="29">
        <f>MIN(MAX(EX61:EY61)+0.15*FC61, 100)</f>
        <v>59.45</v>
      </c>
      <c r="FA61" s="1">
        <v>63</v>
      </c>
      <c r="FB61" s="1">
        <v>0</v>
      </c>
      <c r="FC61" s="1">
        <f>MAX(FA61:FB61)</f>
        <v>63</v>
      </c>
      <c r="FD61" s="15">
        <f>AVERAGE(EW61,EZ61,FC61)</f>
        <v>45.016666666666673</v>
      </c>
      <c r="FE61" s="3">
        <v>0.25</v>
      </c>
      <c r="FF61" s="3">
        <v>0.2</v>
      </c>
      <c r="FG61" s="3">
        <v>0.25</v>
      </c>
      <c r="FH61" s="3">
        <v>0.3</v>
      </c>
      <c r="FI61" s="25">
        <f>MIN(IF(D61="Yes",AR61+DI61,0),100)</f>
        <v>70</v>
      </c>
      <c r="FJ61" s="25">
        <f>IF(FN61&lt;0,FI61+FN61*-4,FI61)</f>
        <v>70</v>
      </c>
      <c r="FK61" s="25">
        <f>MIN(IF(D61="Yes",AR61+EA61,0), 100)</f>
        <v>33.083333333333336</v>
      </c>
      <c r="FL61" s="25">
        <f>MIN(IF(D61="Yes",AR61+ET61,0),100)</f>
        <v>72.11</v>
      </c>
      <c r="FM61" s="25">
        <f>MIN(IF(D61="Yes",AR61+FD61,0), 100)</f>
        <v>46.016666666666673</v>
      </c>
      <c r="FN61" s="26">
        <f>FE61*FI61+FF61*FK61+FG61*FL61+FH61*FM61</f>
        <v>55.949166666666663</v>
      </c>
      <c r="FO61" s="26">
        <f>FE61*FJ61+FF61*FK61+FG61*FL61+FH61*FM61</f>
        <v>55.949166666666663</v>
      </c>
    </row>
    <row r="62" spans="1:171" customFormat="1" x14ac:dyDescent="0.3">
      <c r="A62">
        <v>1402019009</v>
      </c>
      <c r="B62" t="s">
        <v>261</v>
      </c>
      <c r="C62" t="s">
        <v>140</v>
      </c>
      <c r="D62" s="2" t="s">
        <v>301</v>
      </c>
      <c r="E62" s="6">
        <v>1</v>
      </c>
      <c r="F62" s="6">
        <v>1</v>
      </c>
      <c r="G62" s="7"/>
      <c r="H62" s="7"/>
      <c r="I62" s="6"/>
      <c r="J62" s="6">
        <v>1</v>
      </c>
      <c r="K62" s="7"/>
      <c r="L62" s="7">
        <v>1</v>
      </c>
      <c r="M62" s="6"/>
      <c r="N62" s="8"/>
      <c r="O62" s="7"/>
      <c r="P62" s="7"/>
      <c r="Q62" s="6">
        <v>1</v>
      </c>
      <c r="R62" s="8"/>
      <c r="S62" s="7"/>
      <c r="T62" s="7"/>
      <c r="U62" s="6">
        <v>1</v>
      </c>
      <c r="V62" s="16"/>
      <c r="W62" s="7">
        <v>1</v>
      </c>
      <c r="X62" s="7"/>
      <c r="Y62" s="6">
        <v>1</v>
      </c>
      <c r="Z62" s="6"/>
      <c r="AA62" s="7"/>
      <c r="AB62" s="7"/>
      <c r="AC62" s="6"/>
      <c r="AD62" s="6"/>
      <c r="AE62" s="7"/>
      <c r="AF62" s="8"/>
      <c r="AG62" s="10">
        <v>14</v>
      </c>
      <c r="AH62" s="10">
        <v>10</v>
      </c>
      <c r="AI62" s="10">
        <f>COUNT(E62:AF62)</f>
        <v>8</v>
      </c>
      <c r="AJ62" s="22">
        <f>IF(D62="Yes",(AG62-AI62+(DI62-50)/AH62)/AG62,0)</f>
        <v>0.54285714285714282</v>
      </c>
      <c r="AK62" s="11">
        <f>SUM(E62:AF62)</f>
        <v>8</v>
      </c>
      <c r="AL62" s="10">
        <f>MAX(AK62-AM62-AN62,0)*-1</f>
        <v>0</v>
      </c>
      <c r="AM62" s="10">
        <v>10</v>
      </c>
      <c r="AN62" s="10">
        <v>3</v>
      </c>
      <c r="AO62" s="7">
        <f>AK62+AL62+AP62</f>
        <v>8</v>
      </c>
      <c r="AP62" s="6"/>
      <c r="AQ62" s="3">
        <v>0.5</v>
      </c>
      <c r="AR62" s="15">
        <f>MIN(AO62,AM62)*AQ62</f>
        <v>4</v>
      </c>
      <c r="AS62" s="6">
        <v>0</v>
      </c>
      <c r="AT62" s="6">
        <v>0</v>
      </c>
      <c r="AU62" s="6">
        <v>1</v>
      </c>
      <c r="AV62" s="6">
        <v>0</v>
      </c>
      <c r="AW62" s="7"/>
      <c r="AX62" s="7">
        <v>0</v>
      </c>
      <c r="AY62" s="7"/>
      <c r="AZ62" s="7">
        <v>0</v>
      </c>
      <c r="BA62" s="6"/>
      <c r="BB62" s="6">
        <v>3</v>
      </c>
      <c r="BC62" s="6"/>
      <c r="BD62" s="6">
        <v>0</v>
      </c>
      <c r="BE62" s="7"/>
      <c r="BF62" s="7">
        <f>IF(EF62&gt;=70, 5, 0)</f>
        <v>0</v>
      </c>
      <c r="BG62" s="7"/>
      <c r="BH62" s="7"/>
      <c r="BI62" s="7">
        <v>0</v>
      </c>
      <c r="BJ62" s="6"/>
      <c r="BK62" s="6">
        <f>IF(EW62&gt;=70, 6, 0)</f>
        <v>0</v>
      </c>
      <c r="BL62" s="6">
        <v>-5</v>
      </c>
      <c r="BM62" s="7">
        <v>0</v>
      </c>
      <c r="BN62" s="7">
        <v>-5</v>
      </c>
      <c r="BO62" s="7">
        <v>0</v>
      </c>
      <c r="BP62" s="6"/>
      <c r="BQ62" s="6">
        <f>IF(EZ62&gt;=70, 6, 0)</f>
        <v>0</v>
      </c>
      <c r="BR62" s="6">
        <v>-5</v>
      </c>
      <c r="BS62" s="7"/>
      <c r="BT62" s="7">
        <v>-5</v>
      </c>
      <c r="BU62" s="7">
        <v>-5</v>
      </c>
      <c r="BV62" s="6">
        <v>5</v>
      </c>
      <c r="BW62" s="6">
        <v>0</v>
      </c>
      <c r="BX62" s="6">
        <f>IF(EK62&gt;=70, 5, 0)</f>
        <v>5</v>
      </c>
      <c r="BY62" s="6">
        <v>0</v>
      </c>
      <c r="BZ62" s="6">
        <v>0</v>
      </c>
      <c r="CA62" s="6">
        <v>0</v>
      </c>
      <c r="CB62" s="6">
        <v>0</v>
      </c>
      <c r="CC62" s="6">
        <v>0</v>
      </c>
      <c r="CD62" s="6">
        <v>0</v>
      </c>
      <c r="CE62" s="6">
        <v>0</v>
      </c>
      <c r="CF62" s="6">
        <v>0</v>
      </c>
      <c r="CG62" s="6">
        <v>0</v>
      </c>
      <c r="CH62" s="6">
        <v>0</v>
      </c>
      <c r="CI62" s="6">
        <v>0</v>
      </c>
      <c r="CJ62" s="6">
        <v>0</v>
      </c>
      <c r="CK62" s="7">
        <v>0</v>
      </c>
      <c r="CL62" s="7">
        <v>0</v>
      </c>
      <c r="CM62" s="7">
        <v>-5</v>
      </c>
      <c r="CN62" s="6">
        <v>0</v>
      </c>
      <c r="CO62" s="6">
        <f>IF(ES62&gt;=70, 5, 0)</f>
        <v>0</v>
      </c>
      <c r="CP62" s="6">
        <v>0</v>
      </c>
      <c r="CQ62" s="6"/>
      <c r="CR62" s="6">
        <v>0</v>
      </c>
      <c r="CS62" s="7"/>
      <c r="CT62" s="7">
        <f>IF(FC62&gt;=70, 6, 0)</f>
        <v>0</v>
      </c>
      <c r="CU62" s="7">
        <v>0</v>
      </c>
      <c r="CV62" s="6">
        <v>20</v>
      </c>
      <c r="CW62" s="7">
        <v>0</v>
      </c>
      <c r="CX62" s="7">
        <v>0</v>
      </c>
      <c r="CY62" s="7">
        <v>0</v>
      </c>
      <c r="CZ62" s="7">
        <v>0</v>
      </c>
      <c r="DA62" s="7">
        <v>0</v>
      </c>
      <c r="DB62" s="7">
        <f>IF(AND(DS62&gt;0,DW62&gt;0),4,0)</f>
        <v>0</v>
      </c>
      <c r="DC62" s="7">
        <f>IF(AND(EF62&gt;0,EK62&gt;0,EP62&gt;0),4,0)</f>
        <v>4</v>
      </c>
      <c r="DD62" s="7">
        <f>IF(SUM(BW62,BY62,CB62,CC62,CE62,CH62,CK62,CL62,CN62,CP62)&gt;-1,4,0)</f>
        <v>4</v>
      </c>
      <c r="DE62" s="7">
        <f>IF(FC62&gt;0,4,0)</f>
        <v>4</v>
      </c>
      <c r="DF62" s="6"/>
      <c r="DG62" s="10">
        <f>SUM(AS62:DF62)</f>
        <v>16</v>
      </c>
      <c r="DH62" s="10">
        <v>50</v>
      </c>
      <c r="DI62" s="17">
        <f>DG62+DH62</f>
        <v>66</v>
      </c>
      <c r="DJ62" s="1">
        <v>74.290000000000006</v>
      </c>
      <c r="DK62" s="18">
        <v>50</v>
      </c>
      <c r="DL62" s="18">
        <v>100</v>
      </c>
      <c r="DM62" s="29">
        <f>AVERAGE(DK62:DL62)</f>
        <v>75</v>
      </c>
      <c r="DN62" s="1">
        <v>100</v>
      </c>
      <c r="DO62" s="29">
        <v>0</v>
      </c>
      <c r="DP62" s="1">
        <v>0</v>
      </c>
      <c r="DQ62" s="1"/>
      <c r="DR62" s="1">
        <f>IF(DQ62&gt;68, 68, DQ62)</f>
        <v>0</v>
      </c>
      <c r="DS62" s="1">
        <f>MAX(DP62,DR62)</f>
        <v>0</v>
      </c>
      <c r="DT62" s="29"/>
      <c r="DU62" s="29"/>
      <c r="DV62" s="29">
        <f>IF(DU62&gt;68,68,DU62)</f>
        <v>0</v>
      </c>
      <c r="DW62" s="29">
        <f>MAX(DT62,DV62)</f>
        <v>0</v>
      </c>
      <c r="DX62" s="18">
        <v>0</v>
      </c>
      <c r="DY62" s="18">
        <v>0</v>
      </c>
      <c r="DZ62" s="1"/>
      <c r="EA62" s="15">
        <f>AVERAGE(DJ62,DM62:DO62, DS62, DW62)</f>
        <v>41.548333333333339</v>
      </c>
      <c r="EB62" s="1">
        <v>20</v>
      </c>
      <c r="EC62" s="1">
        <v>26.67</v>
      </c>
      <c r="ED62" s="1">
        <v>0</v>
      </c>
      <c r="EE62" s="1">
        <f>IF(ED62&gt;68,68,ED62)</f>
        <v>0</v>
      </c>
      <c r="EF62" s="1">
        <f>MAX(EB62:EC62,EE62)</f>
        <v>26.67</v>
      </c>
      <c r="EG62" s="29">
        <v>55.56</v>
      </c>
      <c r="EH62" s="29">
        <v>73.33</v>
      </c>
      <c r="EI62" s="29">
        <v>0</v>
      </c>
      <c r="EJ62" s="29">
        <f>IF(EI62&gt;68,68,EI62)</f>
        <v>0</v>
      </c>
      <c r="EK62" s="29">
        <f>MAX(EG62:EH62,EJ62)</f>
        <v>73.33</v>
      </c>
      <c r="EL62" s="1">
        <v>55.56</v>
      </c>
      <c r="EM62" s="1">
        <v>93.33</v>
      </c>
      <c r="EN62" s="1">
        <v>0</v>
      </c>
      <c r="EO62" s="1">
        <f>IF(EN62&gt;68,68,EN62)</f>
        <v>0</v>
      </c>
      <c r="EP62" s="1">
        <f>MAX(EL62:EM62,EO62)</f>
        <v>93.33</v>
      </c>
      <c r="EQ62" s="29">
        <v>0</v>
      </c>
      <c r="ER62" s="29">
        <v>0</v>
      </c>
      <c r="ES62" s="29"/>
      <c r="ET62" s="15">
        <f>AVERAGE(EF62,EK62,EP62,ES62)</f>
        <v>64.443333333333328</v>
      </c>
      <c r="EU62" s="1">
        <v>0</v>
      </c>
      <c r="EV62" s="1">
        <v>0</v>
      </c>
      <c r="EW62" s="1">
        <f>MIN(MAX(EU62:EV62)+0.2*FC62, 100)</f>
        <v>10</v>
      </c>
      <c r="EX62" s="29">
        <v>41.67</v>
      </c>
      <c r="EY62" s="29">
        <v>0</v>
      </c>
      <c r="EZ62" s="29">
        <f>MIN(MAX(EX62:EY62)+0.15*FC62, 100)</f>
        <v>49.17</v>
      </c>
      <c r="FA62" s="1">
        <v>50</v>
      </c>
      <c r="FB62" s="1">
        <v>0</v>
      </c>
      <c r="FC62" s="1">
        <f>MAX(FA62:FB62)</f>
        <v>50</v>
      </c>
      <c r="FD62" s="15">
        <f>AVERAGE(EW62,EZ62,FC62)</f>
        <v>36.39</v>
      </c>
      <c r="FE62" s="3">
        <v>0.25</v>
      </c>
      <c r="FF62" s="3">
        <v>0.2</v>
      </c>
      <c r="FG62" s="3">
        <v>0.25</v>
      </c>
      <c r="FH62" s="3">
        <v>0.3</v>
      </c>
      <c r="FI62" s="25">
        <f>MIN(IF(D62="Yes",AR62+DI62,0),100)</f>
        <v>70</v>
      </c>
      <c r="FJ62" s="25">
        <f>IF(FN62&lt;0,FI62+FN62*-4,FI62)</f>
        <v>70</v>
      </c>
      <c r="FK62" s="25">
        <f>MIN(IF(D62="Yes",AR62+EA62,0), 100)</f>
        <v>45.548333333333339</v>
      </c>
      <c r="FL62" s="25">
        <f>MIN(IF(D62="Yes",AR62+ET62,0),100)</f>
        <v>68.443333333333328</v>
      </c>
      <c r="FM62" s="25">
        <f>MIN(IF(D62="Yes",AR62+FD62,0), 100)</f>
        <v>40.39</v>
      </c>
      <c r="FN62" s="26">
        <f>FE62*FI62+FF62*FK62+FG62*FL62+FH62*FM62</f>
        <v>55.837499999999999</v>
      </c>
      <c r="FO62" s="26">
        <f>FE62*FJ62+FF62*FK62+FG62*FL62+FH62*FM62</f>
        <v>55.837499999999999</v>
      </c>
    </row>
    <row r="63" spans="1:171" customFormat="1" x14ac:dyDescent="0.3">
      <c r="A63">
        <v>1402018013</v>
      </c>
      <c r="B63" t="s">
        <v>239</v>
      </c>
      <c r="C63" t="s">
        <v>140</v>
      </c>
      <c r="D63" s="2" t="s">
        <v>301</v>
      </c>
      <c r="E63" s="6">
        <v>1</v>
      </c>
      <c r="F63" s="6">
        <v>1</v>
      </c>
      <c r="G63" s="7">
        <v>1</v>
      </c>
      <c r="H63" s="7">
        <v>1</v>
      </c>
      <c r="I63" s="6"/>
      <c r="J63" s="6">
        <v>1</v>
      </c>
      <c r="K63" s="7">
        <v>1</v>
      </c>
      <c r="L63" s="7">
        <v>1</v>
      </c>
      <c r="M63" s="6"/>
      <c r="N63" s="8"/>
      <c r="O63" s="7"/>
      <c r="P63" s="7"/>
      <c r="Q63" s="6"/>
      <c r="R63" s="8"/>
      <c r="S63" s="7"/>
      <c r="T63" s="7">
        <v>1</v>
      </c>
      <c r="U63" s="6"/>
      <c r="V63" s="6"/>
      <c r="W63" s="7"/>
      <c r="X63" s="7"/>
      <c r="Y63" s="6"/>
      <c r="Z63" s="6"/>
      <c r="AA63" s="7"/>
      <c r="AB63" s="7"/>
      <c r="AC63" s="6"/>
      <c r="AD63" s="6"/>
      <c r="AE63" s="7"/>
      <c r="AF63" s="8"/>
      <c r="AG63" s="10">
        <v>14</v>
      </c>
      <c r="AH63" s="10">
        <v>10</v>
      </c>
      <c r="AI63" s="10">
        <f>COUNT(E63:AF63)</f>
        <v>8</v>
      </c>
      <c r="AJ63" s="22">
        <f>IF(D63="Yes",(AG63-AI63+(DI63-50)/AH63)/AG63,0)</f>
        <v>0.8214285714285714</v>
      </c>
      <c r="AK63" s="11">
        <f>SUM(E63:AF63)</f>
        <v>8</v>
      </c>
      <c r="AL63" s="10">
        <f>MAX(AK63-AM63-AN63,0)*-1</f>
        <v>0</v>
      </c>
      <c r="AM63" s="10">
        <v>10</v>
      </c>
      <c r="AN63" s="10">
        <v>3</v>
      </c>
      <c r="AO63" s="7">
        <f>AK63+AL63+AP63</f>
        <v>8</v>
      </c>
      <c r="AP63" s="6"/>
      <c r="AQ63" s="3">
        <v>0.5</v>
      </c>
      <c r="AR63" s="15">
        <f>MIN(AO63,AM63)*AQ63</f>
        <v>4</v>
      </c>
      <c r="AS63" s="6">
        <v>0</v>
      </c>
      <c r="AT63" s="6">
        <v>0</v>
      </c>
      <c r="AU63" s="6">
        <v>2</v>
      </c>
      <c r="AV63" s="6">
        <v>0</v>
      </c>
      <c r="AW63" s="7"/>
      <c r="AX63" s="7">
        <v>0</v>
      </c>
      <c r="AY63" s="7"/>
      <c r="AZ63" s="7">
        <v>0</v>
      </c>
      <c r="BA63" s="6"/>
      <c r="BB63" s="6">
        <v>3</v>
      </c>
      <c r="BC63" s="6"/>
      <c r="BD63" s="6">
        <v>0</v>
      </c>
      <c r="BE63" s="7"/>
      <c r="BF63" s="7">
        <f>IF(EF63&gt;=70, 5, 0)</f>
        <v>0</v>
      </c>
      <c r="BG63" s="7"/>
      <c r="BH63" s="7"/>
      <c r="BI63" s="7">
        <v>0</v>
      </c>
      <c r="BJ63" s="6"/>
      <c r="BK63" s="6">
        <f>IF(EW63&gt;=70, 6, 0)</f>
        <v>0</v>
      </c>
      <c r="BL63" s="6">
        <v>0</v>
      </c>
      <c r="BM63" s="7">
        <v>0</v>
      </c>
      <c r="BN63" s="7">
        <v>0</v>
      </c>
      <c r="BO63" s="7">
        <v>0</v>
      </c>
      <c r="BP63" s="6"/>
      <c r="BQ63" s="6">
        <f>IF(EZ63&gt;=70, 6, 0)</f>
        <v>0</v>
      </c>
      <c r="BR63" s="6">
        <v>0</v>
      </c>
      <c r="BS63" s="7"/>
      <c r="BT63" s="7">
        <v>0</v>
      </c>
      <c r="BU63" s="7">
        <v>0</v>
      </c>
      <c r="BV63" s="6"/>
      <c r="BW63" s="6">
        <v>0</v>
      </c>
      <c r="BX63" s="6">
        <f>IF(EK63&gt;=70, 5, 0)</f>
        <v>0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>
        <v>0</v>
      </c>
      <c r="CF63" s="6">
        <v>0</v>
      </c>
      <c r="CG63" s="6">
        <v>0</v>
      </c>
      <c r="CH63" s="6">
        <v>0</v>
      </c>
      <c r="CI63" s="6">
        <v>0</v>
      </c>
      <c r="CJ63" s="6">
        <v>0</v>
      </c>
      <c r="CK63" s="7">
        <v>0</v>
      </c>
      <c r="CL63" s="7">
        <v>0</v>
      </c>
      <c r="CM63" s="7">
        <v>0</v>
      </c>
      <c r="CN63" s="6">
        <v>0</v>
      </c>
      <c r="CO63" s="6">
        <f>IF(ES63&gt;=70, 5, 0)</f>
        <v>0</v>
      </c>
      <c r="CP63" s="6">
        <v>0</v>
      </c>
      <c r="CQ63" s="6"/>
      <c r="CR63" s="6">
        <v>0</v>
      </c>
      <c r="CS63" s="7"/>
      <c r="CT63" s="7">
        <f>IF(FC63&gt;=70, 6, 0)</f>
        <v>0</v>
      </c>
      <c r="CU63" s="7">
        <v>0</v>
      </c>
      <c r="CV63" s="6">
        <v>20</v>
      </c>
      <c r="CW63" s="7">
        <v>6</v>
      </c>
      <c r="CX63" s="7">
        <v>6</v>
      </c>
      <c r="CY63" s="7">
        <v>0</v>
      </c>
      <c r="CZ63" s="7">
        <v>6</v>
      </c>
      <c r="DA63" s="7">
        <v>0</v>
      </c>
      <c r="DB63" s="7">
        <f>IF(AND(DS63&gt;0,DW63&gt;0),4,0)</f>
        <v>0</v>
      </c>
      <c r="DC63" s="7">
        <f>IF(AND(EF63&gt;0,EK63&gt;0,EP63&gt;0),4,0)</f>
        <v>4</v>
      </c>
      <c r="DD63" s="7">
        <f>IF(SUM(BW63,BY63,CB63,CC63,CE63,CH63,CK63,CL63,CN63,CP63)&gt;-1,4,0)</f>
        <v>4</v>
      </c>
      <c r="DE63" s="7">
        <f>IF(FC63&gt;0,4,0)</f>
        <v>4</v>
      </c>
      <c r="DF63" s="6"/>
      <c r="DG63" s="10">
        <f>SUM(AS63:DF63)</f>
        <v>55</v>
      </c>
      <c r="DH63" s="10">
        <v>50</v>
      </c>
      <c r="DI63" s="17">
        <f>DG63+DH63</f>
        <v>105</v>
      </c>
      <c r="DJ63" s="1">
        <v>48.57</v>
      </c>
      <c r="DK63" s="18">
        <v>50</v>
      </c>
      <c r="DL63" s="18">
        <v>100</v>
      </c>
      <c r="DM63" s="29">
        <f>AVERAGE(DK63:DL63)</f>
        <v>75</v>
      </c>
      <c r="DN63" s="1">
        <v>0</v>
      </c>
      <c r="DO63" s="29">
        <v>65</v>
      </c>
      <c r="DP63" s="1">
        <v>0</v>
      </c>
      <c r="DQ63" s="1"/>
      <c r="DR63" s="1">
        <f>IF(DQ63&gt;68, 68, DQ63)</f>
        <v>0</v>
      </c>
      <c r="DS63" s="1">
        <f>MAX(DP63,DR63)</f>
        <v>0</v>
      </c>
      <c r="DT63" s="29">
        <v>0</v>
      </c>
      <c r="DU63" s="29"/>
      <c r="DV63" s="29">
        <f>IF(DU63&gt;68,68,DU63)</f>
        <v>0</v>
      </c>
      <c r="DW63" s="29">
        <f>MAX(DT63,DV63)</f>
        <v>0</v>
      </c>
      <c r="DX63" s="18">
        <v>0</v>
      </c>
      <c r="DY63" s="18">
        <v>0</v>
      </c>
      <c r="DZ63" s="1"/>
      <c r="EA63" s="15">
        <f>AVERAGE(DJ63,DM63:DO63, DS63, DW63)</f>
        <v>31.428333333333331</v>
      </c>
      <c r="EB63" s="1">
        <v>40</v>
      </c>
      <c r="EC63" s="1">
        <v>53.33</v>
      </c>
      <c r="ED63" s="1">
        <v>0</v>
      </c>
      <c r="EE63" s="1">
        <f>IF(ED63&gt;68,68,ED63)</f>
        <v>0</v>
      </c>
      <c r="EF63" s="1">
        <f>MAX(EB63:EC63,EE63)</f>
        <v>53.33</v>
      </c>
      <c r="EG63" s="29">
        <v>27.78</v>
      </c>
      <c r="EH63" s="29">
        <v>6.67</v>
      </c>
      <c r="EI63" s="29">
        <v>0</v>
      </c>
      <c r="EJ63" s="29">
        <f>IF(EI63&gt;68,68,EI63)</f>
        <v>0</v>
      </c>
      <c r="EK63" s="29">
        <f>MAX(EG63:EH63,EJ63)</f>
        <v>27.78</v>
      </c>
      <c r="EL63" s="1">
        <v>27.78</v>
      </c>
      <c r="EM63" s="1">
        <v>13.33</v>
      </c>
      <c r="EN63" s="1">
        <v>0</v>
      </c>
      <c r="EO63" s="1">
        <f>IF(EN63&gt;68,68,EN63)</f>
        <v>0</v>
      </c>
      <c r="EP63" s="1">
        <f>MAX(EL63:EM63,EO63)</f>
        <v>27.78</v>
      </c>
      <c r="EQ63" s="29">
        <v>0</v>
      </c>
      <c r="ER63" s="29">
        <v>0</v>
      </c>
      <c r="ES63" s="29"/>
      <c r="ET63" s="15">
        <f>AVERAGE(EF63,EK63,EP63,ES63)</f>
        <v>36.296666666666667</v>
      </c>
      <c r="EU63" s="1">
        <v>0</v>
      </c>
      <c r="EV63" s="1">
        <v>0</v>
      </c>
      <c r="EW63" s="1">
        <f>MIN(MAX(EU63:EV63)+0.2*FC63, 100)</f>
        <v>10.8</v>
      </c>
      <c r="EX63" s="29">
        <v>50</v>
      </c>
      <c r="EY63" s="29">
        <v>0</v>
      </c>
      <c r="EZ63" s="29">
        <f>MIN(MAX(EX63:EY63)+0.15*FC63, 100)</f>
        <v>58.1</v>
      </c>
      <c r="FA63" s="1">
        <v>54</v>
      </c>
      <c r="FB63" s="1">
        <v>0</v>
      </c>
      <c r="FC63" s="1">
        <f>MAX(FA63:FB63)</f>
        <v>54</v>
      </c>
      <c r="FD63" s="15">
        <f>AVERAGE(EW63,EZ63,FC63)</f>
        <v>40.966666666666669</v>
      </c>
      <c r="FE63" s="3">
        <v>0.25</v>
      </c>
      <c r="FF63" s="3">
        <v>0.2</v>
      </c>
      <c r="FG63" s="3">
        <v>0.25</v>
      </c>
      <c r="FH63" s="3">
        <v>0.3</v>
      </c>
      <c r="FI63" s="25">
        <f>MIN(IF(D63="Yes",AR63+DI63,0),100)</f>
        <v>100</v>
      </c>
      <c r="FJ63" s="25">
        <f>IF(FN63&lt;0,FI63+FN63*-4,FI63)</f>
        <v>100</v>
      </c>
      <c r="FK63" s="25">
        <f>MIN(IF(D63="Yes",AR63+EA63,0), 100)</f>
        <v>35.428333333333327</v>
      </c>
      <c r="FL63" s="25">
        <f>MIN(IF(D63="Yes",AR63+ET63,0),100)</f>
        <v>40.296666666666667</v>
      </c>
      <c r="FM63" s="25">
        <f>MIN(IF(D63="Yes",AR63+FD63,0), 100)</f>
        <v>44.966666666666669</v>
      </c>
      <c r="FN63" s="26">
        <f>FE63*FI63+FF63*FK63+FG63*FL63+FH63*FM63</f>
        <v>55.649833333333341</v>
      </c>
      <c r="FO63" s="26">
        <f>FE63*FJ63+FF63*FK63+FG63*FL63+FH63*FM63</f>
        <v>55.649833333333341</v>
      </c>
    </row>
    <row r="64" spans="1:171" customFormat="1" x14ac:dyDescent="0.3">
      <c r="A64">
        <v>1402019012</v>
      </c>
      <c r="B64" t="s">
        <v>144</v>
      </c>
      <c r="C64" t="s">
        <v>112</v>
      </c>
      <c r="D64" s="2" t="s">
        <v>301</v>
      </c>
      <c r="E64" s="6"/>
      <c r="F64" s="6"/>
      <c r="G64" s="7">
        <v>1</v>
      </c>
      <c r="H64" s="7"/>
      <c r="I64" s="6">
        <v>0</v>
      </c>
      <c r="J64" s="6"/>
      <c r="K64" s="7"/>
      <c r="L64" s="7"/>
      <c r="M64" s="6">
        <v>1</v>
      </c>
      <c r="N64" s="8"/>
      <c r="O64" s="7"/>
      <c r="P64" s="7"/>
      <c r="Q64" s="6"/>
      <c r="R64" s="8"/>
      <c r="S64" s="7">
        <v>1</v>
      </c>
      <c r="T64" s="7"/>
      <c r="U64" s="6"/>
      <c r="V64" s="16"/>
      <c r="W64" s="7"/>
      <c r="X64" s="7"/>
      <c r="Y64" s="6"/>
      <c r="Z64" s="6"/>
      <c r="AA64" s="7"/>
      <c r="AB64" s="7"/>
      <c r="AC64" s="6"/>
      <c r="AD64" s="6"/>
      <c r="AE64" s="7"/>
      <c r="AF64" s="8"/>
      <c r="AG64" s="10">
        <v>14</v>
      </c>
      <c r="AH64" s="10">
        <v>10</v>
      </c>
      <c r="AI64" s="10">
        <f>COUNT(E64:AF64)</f>
        <v>4</v>
      </c>
      <c r="AJ64" s="22">
        <f>IF(D64="Yes",(AG64-AI64+(DI64-50)/AH64)/AG64,0)</f>
        <v>1.0642857142857143</v>
      </c>
      <c r="AK64" s="11">
        <f>SUM(E64:AF64)</f>
        <v>3</v>
      </c>
      <c r="AL64" s="10">
        <f>MAX(AK64-AM64-AN64,0)*-1</f>
        <v>0</v>
      </c>
      <c r="AM64" s="10">
        <v>10</v>
      </c>
      <c r="AN64" s="10">
        <v>3</v>
      </c>
      <c r="AO64" s="7">
        <f>AK64+AL64+AP64</f>
        <v>3</v>
      </c>
      <c r="AP64" s="6"/>
      <c r="AQ64" s="3">
        <v>0.5</v>
      </c>
      <c r="AR64" s="15">
        <f>MIN(AO64,AM64)*AQ64</f>
        <v>1.5</v>
      </c>
      <c r="AS64" s="6">
        <v>0</v>
      </c>
      <c r="AT64" s="6">
        <v>0</v>
      </c>
      <c r="AU64" s="6">
        <v>5</v>
      </c>
      <c r="AV64" s="6">
        <v>0</v>
      </c>
      <c r="AW64" s="7"/>
      <c r="AX64" s="7">
        <v>0</v>
      </c>
      <c r="AY64" s="7"/>
      <c r="AZ64" s="7">
        <v>0</v>
      </c>
      <c r="BA64" s="6"/>
      <c r="BB64" s="6">
        <v>3</v>
      </c>
      <c r="BC64" s="6"/>
      <c r="BD64" s="6">
        <v>0</v>
      </c>
      <c r="BE64" s="7"/>
      <c r="BF64" s="7">
        <f>IF(EF64&gt;=70, 5, 0)</f>
        <v>0</v>
      </c>
      <c r="BG64" s="7"/>
      <c r="BH64" s="7"/>
      <c r="BI64" s="7">
        <v>0</v>
      </c>
      <c r="BJ64" s="6"/>
      <c r="BK64" s="6">
        <f>IF(EW64&gt;=70, 6, 0)</f>
        <v>0</v>
      </c>
      <c r="BL64" s="6">
        <v>-5</v>
      </c>
      <c r="BM64" s="7">
        <v>0</v>
      </c>
      <c r="BN64" s="7">
        <v>-5</v>
      </c>
      <c r="BO64" s="7">
        <v>0</v>
      </c>
      <c r="BP64" s="6">
        <v>2</v>
      </c>
      <c r="BQ64" s="6">
        <f>IF(EZ64&gt;=70, 6, 0)</f>
        <v>0</v>
      </c>
      <c r="BR64" s="6">
        <v>0</v>
      </c>
      <c r="BS64" s="7"/>
      <c r="BT64" s="7">
        <v>0</v>
      </c>
      <c r="BU64" s="7">
        <v>-5</v>
      </c>
      <c r="BV64" s="6">
        <v>5</v>
      </c>
      <c r="BW64" s="6">
        <v>0</v>
      </c>
      <c r="BX64" s="6">
        <f>IF(EK64&gt;=70, 5, 0)</f>
        <v>5</v>
      </c>
      <c r="BY64" s="6">
        <v>0</v>
      </c>
      <c r="BZ64" s="6">
        <v>0</v>
      </c>
      <c r="CA64" s="6">
        <v>0</v>
      </c>
      <c r="CB64" s="6">
        <v>0</v>
      </c>
      <c r="CC64" s="6">
        <v>0</v>
      </c>
      <c r="CD64" s="6">
        <v>0</v>
      </c>
      <c r="CE64" s="6">
        <v>0</v>
      </c>
      <c r="CF64" s="6">
        <v>0</v>
      </c>
      <c r="CG64" s="6">
        <v>0</v>
      </c>
      <c r="CH64" s="6">
        <v>0</v>
      </c>
      <c r="CI64" s="6">
        <v>0</v>
      </c>
      <c r="CJ64" s="6">
        <v>0</v>
      </c>
      <c r="CK64" s="7">
        <v>0</v>
      </c>
      <c r="CL64" s="7">
        <v>0</v>
      </c>
      <c r="CM64" s="7">
        <v>0</v>
      </c>
      <c r="CN64" s="6">
        <v>0</v>
      </c>
      <c r="CO64" s="6">
        <f>IF(ES64&gt;=70, 5, 0)</f>
        <v>0</v>
      </c>
      <c r="CP64" s="6">
        <v>0</v>
      </c>
      <c r="CQ64" s="6"/>
      <c r="CR64" s="6">
        <v>0</v>
      </c>
      <c r="CS64" s="7"/>
      <c r="CT64" s="7">
        <f>IF(FC64&gt;=70, 6, 0)</f>
        <v>0</v>
      </c>
      <c r="CU64" s="7">
        <v>0</v>
      </c>
      <c r="CV64" s="6">
        <v>20</v>
      </c>
      <c r="CW64" s="7">
        <v>6</v>
      </c>
      <c r="CX64" s="7">
        <v>0</v>
      </c>
      <c r="CY64" s="7">
        <v>0</v>
      </c>
      <c r="CZ64" s="7">
        <v>0</v>
      </c>
      <c r="DA64" s="7">
        <v>10</v>
      </c>
      <c r="DB64" s="7">
        <f>IF(AND(DS64&gt;0,DW64&gt;0),4,0)</f>
        <v>0</v>
      </c>
      <c r="DC64" s="7">
        <f>IF(AND(EF64&gt;0,EK64&gt;0,EP64&gt;0),4,0)</f>
        <v>4</v>
      </c>
      <c r="DD64" s="7">
        <f>IF(SUM(BW64,BY64,CB64,CC64,CE64,CH64,CK64,CL64,CN64,CP64)&gt;-1,4,0)</f>
        <v>4</v>
      </c>
      <c r="DE64" s="7">
        <f>IF(FC64&gt;0,4,0)</f>
        <v>0</v>
      </c>
      <c r="DF64" s="6"/>
      <c r="DG64" s="10">
        <f>SUM(AS64:DF64)</f>
        <v>49</v>
      </c>
      <c r="DH64" s="10">
        <v>50</v>
      </c>
      <c r="DI64" s="17">
        <f>DG64+DH64</f>
        <v>99</v>
      </c>
      <c r="DJ64" s="1">
        <v>85.71</v>
      </c>
      <c r="DK64" s="18">
        <v>100</v>
      </c>
      <c r="DL64" s="18">
        <v>50</v>
      </c>
      <c r="DM64" s="29">
        <f>AVERAGE(DK64:DL64)</f>
        <v>75</v>
      </c>
      <c r="DN64" s="1">
        <v>0</v>
      </c>
      <c r="DO64" s="29">
        <v>85</v>
      </c>
      <c r="DP64" s="1">
        <v>0</v>
      </c>
      <c r="DQ64" s="1"/>
      <c r="DR64" s="1">
        <f>IF(DQ64&gt;68, 68, DQ64)</f>
        <v>0</v>
      </c>
      <c r="DS64" s="1">
        <f>MAX(DP64,DR64)</f>
        <v>0</v>
      </c>
      <c r="DT64" s="29"/>
      <c r="DU64" s="29"/>
      <c r="DV64" s="29">
        <f>IF(DU64&gt;68,68,DU64)</f>
        <v>0</v>
      </c>
      <c r="DW64" s="29">
        <f>MAX(DT64,DV64)</f>
        <v>0</v>
      </c>
      <c r="DX64" s="18">
        <v>0</v>
      </c>
      <c r="DY64" s="18">
        <v>0</v>
      </c>
      <c r="DZ64" s="1"/>
      <c r="EA64" s="15">
        <f>AVERAGE(DJ64,DM64:DO64, DS64, DW64)</f>
        <v>40.951666666666661</v>
      </c>
      <c r="EB64" s="1">
        <v>53.33</v>
      </c>
      <c r="EC64" s="1">
        <v>60</v>
      </c>
      <c r="ED64" s="1">
        <v>0</v>
      </c>
      <c r="EE64" s="1">
        <f>IF(ED64&gt;68,68,ED64)</f>
        <v>0</v>
      </c>
      <c r="EF64" s="1">
        <f>MAX(EB64:EC64,EE64)</f>
        <v>60</v>
      </c>
      <c r="EG64" s="29">
        <v>16.670000000000002</v>
      </c>
      <c r="EH64" s="29">
        <v>73.33</v>
      </c>
      <c r="EI64" s="29">
        <v>0</v>
      </c>
      <c r="EJ64" s="29">
        <f>IF(EI64&gt;68,68,EI64)</f>
        <v>0</v>
      </c>
      <c r="EK64" s="29">
        <f>MAX(EG64:EH64,EJ64)</f>
        <v>73.33</v>
      </c>
      <c r="EL64" s="1">
        <v>16.670000000000002</v>
      </c>
      <c r="EM64" s="1">
        <v>53.33</v>
      </c>
      <c r="EN64" s="1">
        <v>0</v>
      </c>
      <c r="EO64" s="1">
        <f>IF(EN64&gt;68,68,EN64)</f>
        <v>0</v>
      </c>
      <c r="EP64" s="1">
        <f>MAX(EL64:EM64,EO64)</f>
        <v>53.33</v>
      </c>
      <c r="EQ64" s="29">
        <v>0</v>
      </c>
      <c r="ER64" s="29">
        <v>0</v>
      </c>
      <c r="ES64" s="29"/>
      <c r="ET64" s="15">
        <f>AVERAGE(EF64,EK64,EP64,ES64)</f>
        <v>62.219999999999992</v>
      </c>
      <c r="EU64" s="1">
        <v>13.33</v>
      </c>
      <c r="EV64" s="1">
        <v>0</v>
      </c>
      <c r="EW64" s="1">
        <f>MIN(MAX(EU64:EV64)+0.2*FC64, 100)</f>
        <v>13.33</v>
      </c>
      <c r="EX64" s="29">
        <v>41.67</v>
      </c>
      <c r="EY64" s="29">
        <v>0</v>
      </c>
      <c r="EZ64" s="29">
        <f>MIN(MAX(EX64:EY64)+0.15*FC64, 100)</f>
        <v>41.67</v>
      </c>
      <c r="FA64" s="1">
        <v>0</v>
      </c>
      <c r="FB64" s="1">
        <v>0</v>
      </c>
      <c r="FC64" s="1">
        <f>MAX(FA64:FB64)</f>
        <v>0</v>
      </c>
      <c r="FD64" s="15">
        <f>AVERAGE(EW64,EZ64,FC64)</f>
        <v>18.333333333333332</v>
      </c>
      <c r="FE64" s="3">
        <v>0.25</v>
      </c>
      <c r="FF64" s="3">
        <v>0.2</v>
      </c>
      <c r="FG64" s="3">
        <v>0.25</v>
      </c>
      <c r="FH64" s="3">
        <v>0.3</v>
      </c>
      <c r="FI64" s="25">
        <f>MIN(IF(D64="Yes",AR64+DI64,0),100)</f>
        <v>100</v>
      </c>
      <c r="FJ64" s="25">
        <f>IF(FN64&lt;0,FI64+FN64*-4,FI64)</f>
        <v>100</v>
      </c>
      <c r="FK64" s="25">
        <f>MIN(IF(D64="Yes",AR64+EA64,0), 100)</f>
        <v>42.451666666666661</v>
      </c>
      <c r="FL64" s="25">
        <f>MIN(IF(D64="Yes",AR64+ET64,0),100)</f>
        <v>63.719999999999992</v>
      </c>
      <c r="FM64" s="25">
        <f>MIN(IF(D64="Yes",AR64+FD64,0), 100)</f>
        <v>19.833333333333332</v>
      </c>
      <c r="FN64" s="26">
        <f>FE64*FI64+FF64*FK64+FG64*FL64+FH64*FM64</f>
        <v>55.370333333333335</v>
      </c>
      <c r="FO64" s="26">
        <f>FE64*FJ64+FF64*FK64+FG64*FL64+FH64*FM64</f>
        <v>55.370333333333335</v>
      </c>
    </row>
    <row r="65" spans="1:171" customFormat="1" x14ac:dyDescent="0.3">
      <c r="A65" s="30">
        <v>1402017028</v>
      </c>
      <c r="B65" s="30" t="s">
        <v>133</v>
      </c>
      <c r="C65" t="s">
        <v>140</v>
      </c>
      <c r="D65" s="2" t="s">
        <v>301</v>
      </c>
      <c r="E65" s="6">
        <v>1</v>
      </c>
      <c r="F65" s="6">
        <v>1</v>
      </c>
      <c r="G65" s="7">
        <v>1</v>
      </c>
      <c r="H65" s="7">
        <v>1</v>
      </c>
      <c r="I65" s="6">
        <v>1</v>
      </c>
      <c r="J65" s="6"/>
      <c r="K65" s="7">
        <v>1</v>
      </c>
      <c r="L65" s="7">
        <v>1</v>
      </c>
      <c r="M65" s="6">
        <v>1</v>
      </c>
      <c r="N65" s="8"/>
      <c r="O65" s="7"/>
      <c r="P65" s="7"/>
      <c r="Q65" s="6"/>
      <c r="R65" s="8"/>
      <c r="S65" s="7">
        <v>1</v>
      </c>
      <c r="T65" s="7">
        <v>1</v>
      </c>
      <c r="U65" s="6"/>
      <c r="V65" s="6"/>
      <c r="W65" s="7"/>
      <c r="X65" s="7"/>
      <c r="Y65" s="6"/>
      <c r="Z65" s="6"/>
      <c r="AA65" s="7"/>
      <c r="AB65" s="7"/>
      <c r="AC65" s="6"/>
      <c r="AD65" s="6"/>
      <c r="AE65" s="7"/>
      <c r="AF65" s="8"/>
      <c r="AG65" s="10">
        <v>14</v>
      </c>
      <c r="AH65" s="10">
        <v>10</v>
      </c>
      <c r="AI65" s="10">
        <f>COUNT(E65:AF65)</f>
        <v>10</v>
      </c>
      <c r="AJ65" s="22">
        <f>IF(D65="Yes",(AG65-AI65+(DI65-50)/AH65)/AG65,0)</f>
        <v>0.3</v>
      </c>
      <c r="AK65" s="11">
        <f>SUM(E65:AF65)</f>
        <v>10</v>
      </c>
      <c r="AL65" s="10">
        <f>MAX(AK65-AM65-AN65,0)*-1</f>
        <v>0</v>
      </c>
      <c r="AM65" s="10">
        <v>10</v>
      </c>
      <c r="AN65" s="10">
        <v>3</v>
      </c>
      <c r="AO65" s="7">
        <f>AK65+AL65+AP65</f>
        <v>10</v>
      </c>
      <c r="AP65" s="6"/>
      <c r="AQ65" s="3">
        <v>0.5</v>
      </c>
      <c r="AR65" s="15">
        <f>MIN(AO65,AM65)*AQ65</f>
        <v>5</v>
      </c>
      <c r="AS65" s="6">
        <v>0</v>
      </c>
      <c r="AT65" s="6">
        <v>0</v>
      </c>
      <c r="AU65" s="6">
        <v>0</v>
      </c>
      <c r="AV65" s="6">
        <v>0</v>
      </c>
      <c r="AW65" s="7"/>
      <c r="AX65" s="7">
        <v>0</v>
      </c>
      <c r="AY65" s="7"/>
      <c r="AZ65" s="7">
        <v>0</v>
      </c>
      <c r="BA65" s="6"/>
      <c r="BB65" s="6">
        <v>3</v>
      </c>
      <c r="BC65" s="6"/>
      <c r="BD65" s="6">
        <v>0</v>
      </c>
      <c r="BE65" s="7"/>
      <c r="BF65" s="7">
        <f>IF(EF65&gt;=70, 5, 0)</f>
        <v>0</v>
      </c>
      <c r="BG65" s="7"/>
      <c r="BH65" s="7"/>
      <c r="BI65" s="7">
        <v>0</v>
      </c>
      <c r="BJ65" s="6"/>
      <c r="BK65" s="6">
        <f>IF(EW65&gt;=70, 6, 0)</f>
        <v>0</v>
      </c>
      <c r="BL65" s="6">
        <v>0</v>
      </c>
      <c r="BM65" s="7">
        <v>0</v>
      </c>
      <c r="BN65" s="7">
        <v>0</v>
      </c>
      <c r="BO65" s="7">
        <v>0</v>
      </c>
      <c r="BP65" s="6"/>
      <c r="BQ65" s="6">
        <f>IF(EZ65&gt;=70, 6, 0)</f>
        <v>0</v>
      </c>
      <c r="BR65" s="6">
        <v>0</v>
      </c>
      <c r="BS65" s="7"/>
      <c r="BT65" s="7">
        <v>0</v>
      </c>
      <c r="BU65" s="7">
        <v>-5</v>
      </c>
      <c r="BV65" s="6"/>
      <c r="BW65" s="6">
        <v>0</v>
      </c>
      <c r="BX65" s="6">
        <f>IF(EK65&gt;=70, 5, 0)</f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0</v>
      </c>
      <c r="CE65" s="6">
        <v>0</v>
      </c>
      <c r="CF65" s="6">
        <v>0</v>
      </c>
      <c r="CG65" s="6">
        <v>0</v>
      </c>
      <c r="CH65" s="6">
        <v>0</v>
      </c>
      <c r="CI65" s="6">
        <v>0</v>
      </c>
      <c r="CJ65" s="6">
        <v>0</v>
      </c>
      <c r="CK65" s="7">
        <v>0</v>
      </c>
      <c r="CL65" s="7">
        <v>-5</v>
      </c>
      <c r="CM65" s="7">
        <v>0</v>
      </c>
      <c r="CN65" s="6">
        <v>0</v>
      </c>
      <c r="CO65" s="6">
        <f>IF(ES65&gt;=70, 5, 0)</f>
        <v>0</v>
      </c>
      <c r="CP65" s="6">
        <v>0</v>
      </c>
      <c r="CQ65" s="6"/>
      <c r="CR65" s="6">
        <v>0</v>
      </c>
      <c r="CS65" s="7"/>
      <c r="CT65" s="7">
        <f>IF(FC65&gt;=70, 6, 0)</f>
        <v>0</v>
      </c>
      <c r="CU65" s="7">
        <v>-5</v>
      </c>
      <c r="CV65" s="6"/>
      <c r="CW65" s="7">
        <v>6</v>
      </c>
      <c r="CX65" s="7">
        <v>0</v>
      </c>
      <c r="CY65" s="7">
        <v>0</v>
      </c>
      <c r="CZ65" s="7">
        <v>0</v>
      </c>
      <c r="DA65" s="7">
        <v>0</v>
      </c>
      <c r="DB65" s="7">
        <f>IF(AND(DS65&gt;0,DW65&gt;0),4,0)</f>
        <v>0</v>
      </c>
      <c r="DC65" s="7">
        <f>IF(AND(EF65&gt;0,EK65&gt;0,EP65&gt;0),4,0)</f>
        <v>4</v>
      </c>
      <c r="DD65" s="7">
        <f>IF(SUM(BW65,BY65,CB65,CC65,CE65,CH65,CK65,CL65,CN65,CP65)&gt;-1,4,0)</f>
        <v>0</v>
      </c>
      <c r="DE65" s="7">
        <f>IF(FC65&gt;0,4,0)</f>
        <v>4</v>
      </c>
      <c r="DF65" s="6"/>
      <c r="DG65" s="10">
        <f>SUM(AS65:DF65)</f>
        <v>2</v>
      </c>
      <c r="DH65" s="10">
        <v>50</v>
      </c>
      <c r="DI65" s="17">
        <f>DG65+DH65</f>
        <v>52</v>
      </c>
      <c r="DJ65" s="1">
        <v>71.430000000000007</v>
      </c>
      <c r="DK65" s="18">
        <v>0</v>
      </c>
      <c r="DL65" s="18">
        <v>100</v>
      </c>
      <c r="DM65" s="29">
        <f>AVERAGE(DK65:DL65)</f>
        <v>50</v>
      </c>
      <c r="DN65" s="1">
        <v>100</v>
      </c>
      <c r="DO65" s="29">
        <v>45</v>
      </c>
      <c r="DP65" s="1">
        <v>0</v>
      </c>
      <c r="DQ65" s="1">
        <v>90</v>
      </c>
      <c r="DR65" s="1">
        <f>IF(DQ65&gt;68, 68, DQ65)</f>
        <v>68</v>
      </c>
      <c r="DS65" s="1">
        <f>MAX(DP65,DR65)</f>
        <v>68</v>
      </c>
      <c r="DT65" s="29"/>
      <c r="DU65" s="29"/>
      <c r="DV65" s="29">
        <f>IF(DU65&gt;68,68,DU65)</f>
        <v>0</v>
      </c>
      <c r="DW65" s="29">
        <f>MAX(DT65,DV65)</f>
        <v>0</v>
      </c>
      <c r="DX65" s="18">
        <v>0</v>
      </c>
      <c r="DY65" s="18">
        <v>0</v>
      </c>
      <c r="DZ65" s="1"/>
      <c r="EA65" s="15">
        <f>AVERAGE(DJ65,DM65:DO65, DS65, DW65)</f>
        <v>55.738333333333337</v>
      </c>
      <c r="EB65" s="1">
        <v>33.33</v>
      </c>
      <c r="EC65" s="1">
        <v>0</v>
      </c>
      <c r="ED65" s="1">
        <v>0</v>
      </c>
      <c r="EE65" s="1">
        <f>IF(ED65&gt;68,68,ED65)</f>
        <v>0</v>
      </c>
      <c r="EF65" s="1">
        <f>MAX(EB65:EC65,EE65)</f>
        <v>33.33</v>
      </c>
      <c r="EG65" s="29">
        <v>27.78</v>
      </c>
      <c r="EH65" s="29">
        <v>0</v>
      </c>
      <c r="EI65" s="29">
        <v>0</v>
      </c>
      <c r="EJ65" s="29">
        <f>IF(EI65&gt;68,68,EI65)</f>
        <v>0</v>
      </c>
      <c r="EK65" s="29">
        <f>MAX(EG65:EH65,EJ65)</f>
        <v>27.78</v>
      </c>
      <c r="EL65" s="1">
        <v>27.78</v>
      </c>
      <c r="EM65" s="1">
        <v>33.33</v>
      </c>
      <c r="EN65" s="1">
        <v>0</v>
      </c>
      <c r="EO65" s="1">
        <f>IF(EN65&gt;68,68,EN65)</f>
        <v>0</v>
      </c>
      <c r="EP65" s="1">
        <f>MAX(EL65:EM65,EO65)</f>
        <v>33.33</v>
      </c>
      <c r="EQ65" s="29">
        <v>0</v>
      </c>
      <c r="ER65" s="29">
        <v>0</v>
      </c>
      <c r="ES65" s="29"/>
      <c r="ET65" s="15">
        <f>AVERAGE(EF65,EK65,EP65,ES65)</f>
        <v>31.48</v>
      </c>
      <c r="EU65" s="1">
        <v>46.67</v>
      </c>
      <c r="EV65" s="1">
        <v>0</v>
      </c>
      <c r="EW65" s="1">
        <f>MIN(MAX(EU65:EV65)+0.2*FC65, 100)</f>
        <v>59.07</v>
      </c>
      <c r="EX65" s="29">
        <v>50</v>
      </c>
      <c r="EY65" s="29">
        <v>0</v>
      </c>
      <c r="EZ65" s="29">
        <f>MIN(MAX(EX65:EY65)+0.15*FC65, 100)</f>
        <v>59.3</v>
      </c>
      <c r="FA65" s="1">
        <v>62</v>
      </c>
      <c r="FB65" s="1">
        <v>0</v>
      </c>
      <c r="FC65" s="1">
        <f>MAX(FA65:FB65)</f>
        <v>62</v>
      </c>
      <c r="FD65" s="15">
        <f>AVERAGE(EW65,EZ65,FC65)</f>
        <v>60.123333333333335</v>
      </c>
      <c r="FE65" s="3">
        <v>0.25</v>
      </c>
      <c r="FF65" s="3">
        <v>0.2</v>
      </c>
      <c r="FG65" s="3">
        <v>0.25</v>
      </c>
      <c r="FH65" s="3">
        <v>0.3</v>
      </c>
      <c r="FI65" s="25">
        <f>MIN(IF(D65="Yes",AR65+DI65,0),100)</f>
        <v>57</v>
      </c>
      <c r="FJ65" s="25">
        <f>IF(FN65&lt;0,FI65+FN65*-4,FI65)</f>
        <v>57</v>
      </c>
      <c r="FK65" s="25">
        <f>MIN(IF(D65="Yes",AR65+EA65,0), 100)</f>
        <v>60.738333333333337</v>
      </c>
      <c r="FL65" s="25">
        <f>MIN(IF(D65="Yes",AR65+ET65,0),100)</f>
        <v>36.480000000000004</v>
      </c>
      <c r="FM65" s="25">
        <f>MIN(IF(D65="Yes",AR65+FD65,0), 100)</f>
        <v>65.123333333333335</v>
      </c>
      <c r="FN65" s="26">
        <f>FE65*FI65+FF65*FK65+FG65*FL65+FH65*FM65</f>
        <v>55.05466666666667</v>
      </c>
      <c r="FO65" s="26">
        <f>FE65*FJ65+FF65*FK65+FG65*FL65+FH65*FM65</f>
        <v>55.05466666666667</v>
      </c>
    </row>
    <row r="66" spans="1:171" customFormat="1" x14ac:dyDescent="0.3">
      <c r="A66">
        <v>1402019125</v>
      </c>
      <c r="B66" t="s">
        <v>180</v>
      </c>
      <c r="C66" t="s">
        <v>112</v>
      </c>
      <c r="D66" s="2" t="s">
        <v>301</v>
      </c>
      <c r="E66" s="6"/>
      <c r="F66" s="6">
        <v>1</v>
      </c>
      <c r="G66" s="7"/>
      <c r="H66" s="7"/>
      <c r="I66" s="6"/>
      <c r="J66" s="6">
        <v>1</v>
      </c>
      <c r="K66" s="7"/>
      <c r="L66" s="7"/>
      <c r="M66" s="6"/>
      <c r="N66" s="8"/>
      <c r="O66" s="7"/>
      <c r="P66" s="7"/>
      <c r="Q66" s="6"/>
      <c r="R66" s="8"/>
      <c r="S66" s="7">
        <v>1</v>
      </c>
      <c r="T66" s="7">
        <v>1</v>
      </c>
      <c r="U66" s="6"/>
      <c r="V66" s="16"/>
      <c r="W66" s="7"/>
      <c r="X66" s="7"/>
      <c r="Y66" s="6"/>
      <c r="Z66" s="6"/>
      <c r="AA66" s="7"/>
      <c r="AB66" s="7"/>
      <c r="AC66" s="6">
        <v>1</v>
      </c>
      <c r="AD66" s="6"/>
      <c r="AE66" s="7"/>
      <c r="AF66" s="8"/>
      <c r="AG66" s="10">
        <v>14</v>
      </c>
      <c r="AH66" s="10">
        <v>10</v>
      </c>
      <c r="AI66" s="10">
        <f>COUNT(E66:AF66)</f>
        <v>5</v>
      </c>
      <c r="AJ66" s="22">
        <f>IF(D66="Yes",(AG66-AI66+(DI66-50)/AH66)/AG66,0)</f>
        <v>0.85</v>
      </c>
      <c r="AK66" s="11">
        <f>SUM(E66:AF66)</f>
        <v>5</v>
      </c>
      <c r="AL66" s="10">
        <f>MAX(AK66-AM66-AN66,0)*-1</f>
        <v>0</v>
      </c>
      <c r="AM66" s="10">
        <v>10</v>
      </c>
      <c r="AN66" s="10">
        <v>3</v>
      </c>
      <c r="AO66" s="7">
        <f>AK66+AL66+AP66</f>
        <v>5</v>
      </c>
      <c r="AP66" s="6"/>
      <c r="AQ66" s="3">
        <v>0.5</v>
      </c>
      <c r="AR66" s="15">
        <f>MIN(AO66,AM66)*AQ66</f>
        <v>2.5</v>
      </c>
      <c r="AS66" s="6">
        <v>0</v>
      </c>
      <c r="AT66" s="6">
        <v>0</v>
      </c>
      <c r="AU66" s="6">
        <v>1</v>
      </c>
      <c r="AV66" s="6">
        <v>0</v>
      </c>
      <c r="AW66" s="7"/>
      <c r="AX66" s="7">
        <v>0</v>
      </c>
      <c r="AY66" s="7"/>
      <c r="AZ66" s="7">
        <v>-5</v>
      </c>
      <c r="BA66" s="6"/>
      <c r="BB66" s="6">
        <v>0</v>
      </c>
      <c r="BC66" s="6"/>
      <c r="BD66" s="6">
        <v>0</v>
      </c>
      <c r="BE66" s="7"/>
      <c r="BF66" s="7">
        <f>IF(EF66&gt;=70, 5, 0)</f>
        <v>5</v>
      </c>
      <c r="BG66" s="7"/>
      <c r="BH66" s="7"/>
      <c r="BI66" s="7">
        <v>0</v>
      </c>
      <c r="BJ66" s="6"/>
      <c r="BK66" s="6">
        <f>IF(EW66&gt;=70, 6, 0)</f>
        <v>0</v>
      </c>
      <c r="BL66" s="6">
        <v>0</v>
      </c>
      <c r="BM66" s="7">
        <v>0</v>
      </c>
      <c r="BN66" s="7">
        <v>-5</v>
      </c>
      <c r="BO66" s="7">
        <v>0</v>
      </c>
      <c r="BP66" s="6">
        <v>2</v>
      </c>
      <c r="BQ66" s="6">
        <f>IF(EZ66&gt;=70, 6, 0)</f>
        <v>0</v>
      </c>
      <c r="BR66" s="6">
        <v>0</v>
      </c>
      <c r="BS66" s="7"/>
      <c r="BT66" s="7">
        <v>0</v>
      </c>
      <c r="BU66" s="7">
        <v>0</v>
      </c>
      <c r="BV66" s="6">
        <v>5</v>
      </c>
      <c r="BW66" s="6">
        <v>0</v>
      </c>
      <c r="BX66" s="6">
        <f>IF(EK66&gt;=70, 5, 0)</f>
        <v>5</v>
      </c>
      <c r="BY66" s="6">
        <v>0</v>
      </c>
      <c r="BZ66" s="6">
        <v>0</v>
      </c>
      <c r="CA66" s="6">
        <v>0</v>
      </c>
      <c r="CB66" s="6">
        <v>0</v>
      </c>
      <c r="CC66" s="6">
        <v>0</v>
      </c>
      <c r="CD66" s="6">
        <v>0</v>
      </c>
      <c r="CE66" s="6">
        <v>0</v>
      </c>
      <c r="CF66" s="6">
        <v>0</v>
      </c>
      <c r="CG66" s="6">
        <v>0</v>
      </c>
      <c r="CH66" s="6">
        <v>0</v>
      </c>
      <c r="CI66" s="6">
        <v>0</v>
      </c>
      <c r="CJ66" s="6">
        <v>0</v>
      </c>
      <c r="CK66" s="7">
        <v>0</v>
      </c>
      <c r="CL66" s="7">
        <v>0</v>
      </c>
      <c r="CM66" s="7">
        <v>-5</v>
      </c>
      <c r="CN66" s="6">
        <v>0</v>
      </c>
      <c r="CO66" s="6">
        <f>IF(ES66&gt;=70, 5, 0)</f>
        <v>0</v>
      </c>
      <c r="CP66" s="6">
        <v>-5</v>
      </c>
      <c r="CQ66" s="6"/>
      <c r="CR66" s="6">
        <v>0</v>
      </c>
      <c r="CS66" s="7"/>
      <c r="CT66" s="7">
        <f>IF(FC66&gt;=70, 6, 0)</f>
        <v>0</v>
      </c>
      <c r="CU66" s="7">
        <v>-5</v>
      </c>
      <c r="CV66" s="6"/>
      <c r="CW66" s="7">
        <v>6</v>
      </c>
      <c r="CX66" s="7">
        <v>6</v>
      </c>
      <c r="CY66" s="7">
        <v>10</v>
      </c>
      <c r="CZ66" s="7">
        <v>0</v>
      </c>
      <c r="DA66" s="7">
        <v>0</v>
      </c>
      <c r="DB66" s="7">
        <f>IF(AND(DS66&gt;0,DW66&gt;0),4,0)</f>
        <v>0</v>
      </c>
      <c r="DC66" s="7">
        <f>IF(AND(EF66&gt;0,EK66&gt;0,EP66&gt;0),4,0)</f>
        <v>4</v>
      </c>
      <c r="DD66" s="7">
        <f>IF(SUM(BW66,BY66,CB66,CC66,CE66,CH66,CK66,CL66,CN66,CP66)&gt;-1,4,0)</f>
        <v>0</v>
      </c>
      <c r="DE66" s="7">
        <f>IF(FC66&gt;0,4,0)</f>
        <v>0</v>
      </c>
      <c r="DF66" s="6">
        <v>10</v>
      </c>
      <c r="DG66" s="10">
        <f>SUM(AS66:DF66)</f>
        <v>29</v>
      </c>
      <c r="DH66" s="10">
        <v>50</v>
      </c>
      <c r="DI66" s="17">
        <f>DG66+DH66</f>
        <v>79</v>
      </c>
      <c r="DJ66" s="1">
        <v>88.57</v>
      </c>
      <c r="DK66" s="18">
        <v>0</v>
      </c>
      <c r="DL66" s="18">
        <v>0</v>
      </c>
      <c r="DM66" s="29">
        <f>AVERAGE(DK66:DL66)</f>
        <v>0</v>
      </c>
      <c r="DN66" s="1">
        <v>0</v>
      </c>
      <c r="DO66" s="29">
        <v>35</v>
      </c>
      <c r="DP66" s="1">
        <v>0</v>
      </c>
      <c r="DQ66" s="1"/>
      <c r="DR66" s="1">
        <f>IF(DQ66&gt;68, 68, DQ66)</f>
        <v>0</v>
      </c>
      <c r="DS66" s="1">
        <f>MAX(DP66,DR66)</f>
        <v>0</v>
      </c>
      <c r="DT66" s="29"/>
      <c r="DU66" s="29"/>
      <c r="DV66" s="29">
        <f>IF(DU66&gt;68,68,DU66)</f>
        <v>0</v>
      </c>
      <c r="DW66" s="29">
        <f>MAX(DT66,DV66)</f>
        <v>0</v>
      </c>
      <c r="DX66" s="18">
        <v>0</v>
      </c>
      <c r="DY66" s="18">
        <v>0</v>
      </c>
      <c r="DZ66" s="1"/>
      <c r="EA66" s="15">
        <f>AVERAGE(DJ66,DM66:DO66, DS66, DW66)</f>
        <v>20.594999999999999</v>
      </c>
      <c r="EB66" s="1">
        <v>53.33</v>
      </c>
      <c r="EC66" s="1">
        <v>86.67</v>
      </c>
      <c r="ED66" s="1">
        <v>0</v>
      </c>
      <c r="EE66" s="1">
        <f>IF(ED66&gt;68,68,ED66)</f>
        <v>0</v>
      </c>
      <c r="EF66" s="1">
        <f>MAX(EB66:EC66,EE66)</f>
        <v>86.67</v>
      </c>
      <c r="EG66" s="29">
        <v>33.33</v>
      </c>
      <c r="EH66" s="29">
        <v>80</v>
      </c>
      <c r="EI66" s="29">
        <v>0</v>
      </c>
      <c r="EJ66" s="29">
        <f>IF(EI66&gt;68,68,EI66)</f>
        <v>0</v>
      </c>
      <c r="EK66" s="29">
        <f>MAX(EG66:EH66,EJ66)</f>
        <v>80</v>
      </c>
      <c r="EL66" s="1">
        <v>33.33</v>
      </c>
      <c r="EM66" s="1">
        <v>86.67</v>
      </c>
      <c r="EN66" s="1">
        <v>0</v>
      </c>
      <c r="EO66" s="1">
        <f>IF(EN66&gt;68,68,EN66)</f>
        <v>0</v>
      </c>
      <c r="EP66" s="1">
        <f>MAX(EL66:EM66,EO66)</f>
        <v>86.67</v>
      </c>
      <c r="EQ66" s="29">
        <v>0</v>
      </c>
      <c r="ER66" s="29">
        <v>0</v>
      </c>
      <c r="ES66" s="29"/>
      <c r="ET66" s="15">
        <f>AVERAGE(EF66,EK66,EP66,ES66)</f>
        <v>84.446666666666673</v>
      </c>
      <c r="EU66" s="1">
        <v>6.67</v>
      </c>
      <c r="EV66" s="1">
        <v>8</v>
      </c>
      <c r="EW66" s="1">
        <f>MIN(MAX(EU66:EV66)+0.2*FC66, 100)</f>
        <v>8</v>
      </c>
      <c r="EX66" s="29">
        <v>58.33</v>
      </c>
      <c r="EY66" s="29">
        <v>0</v>
      </c>
      <c r="EZ66" s="29">
        <f>MIN(MAX(EX66:EY66)+0.15*FC66, 100)</f>
        <v>58.33</v>
      </c>
      <c r="FA66" s="1">
        <v>0</v>
      </c>
      <c r="FB66" s="1">
        <v>0</v>
      </c>
      <c r="FC66" s="1">
        <f>MAX(FA66:FB66)</f>
        <v>0</v>
      </c>
      <c r="FD66" s="15">
        <f>AVERAGE(EW66,EZ66,FC66)</f>
        <v>22.11</v>
      </c>
      <c r="FE66" s="3">
        <v>0.25</v>
      </c>
      <c r="FF66" s="3">
        <v>0.2</v>
      </c>
      <c r="FG66" s="3">
        <v>0.25</v>
      </c>
      <c r="FH66" s="3">
        <v>0.3</v>
      </c>
      <c r="FI66" s="25">
        <f>MIN(IF(D66="Yes",AR66+DI66,0),100)</f>
        <v>81.5</v>
      </c>
      <c r="FJ66" s="25">
        <f>IF(FN66&lt;0,FI66+FN66*-4,FI66)</f>
        <v>81.5</v>
      </c>
      <c r="FK66" s="25">
        <f>MIN(IF(D66="Yes",AR66+EA66,0), 100)</f>
        <v>23.094999999999999</v>
      </c>
      <c r="FL66" s="25">
        <f>MIN(IF(D66="Yes",AR66+ET66,0),100)</f>
        <v>86.946666666666673</v>
      </c>
      <c r="FM66" s="25">
        <f>MIN(IF(D66="Yes",AR66+FD66,0), 100)</f>
        <v>24.61</v>
      </c>
      <c r="FN66" s="26">
        <f>FE66*FI66+FF66*FK66+FG66*FL66+FH66*FM66</f>
        <v>54.11366666666666</v>
      </c>
      <c r="FO66" s="26">
        <f>FE66*FJ66+FF66*FK66+FG66*FL66+FH66*FM66</f>
        <v>54.11366666666666</v>
      </c>
    </row>
    <row r="67" spans="1:171" customFormat="1" x14ac:dyDescent="0.3">
      <c r="A67">
        <v>1402019083</v>
      </c>
      <c r="B67" t="s">
        <v>165</v>
      </c>
      <c r="C67" t="s">
        <v>112</v>
      </c>
      <c r="D67" s="2" t="s">
        <v>301</v>
      </c>
      <c r="E67" s="6"/>
      <c r="F67" s="6"/>
      <c r="G67" s="7">
        <v>1</v>
      </c>
      <c r="H67" s="7"/>
      <c r="I67" s="6"/>
      <c r="J67" s="6">
        <v>1</v>
      </c>
      <c r="K67" s="7"/>
      <c r="L67" s="7"/>
      <c r="M67" s="6"/>
      <c r="N67" s="8"/>
      <c r="O67" s="7"/>
      <c r="P67" s="7"/>
      <c r="Q67" s="6"/>
      <c r="R67" s="8"/>
      <c r="S67" s="7">
        <v>1</v>
      </c>
      <c r="T67" s="7"/>
      <c r="U67" s="6"/>
      <c r="V67" s="16"/>
      <c r="W67" s="7">
        <v>1</v>
      </c>
      <c r="X67" s="7"/>
      <c r="Y67" s="6"/>
      <c r="Z67" s="6"/>
      <c r="AA67" s="7"/>
      <c r="AB67" s="7"/>
      <c r="AC67" s="6"/>
      <c r="AD67" s="6"/>
      <c r="AE67" s="7"/>
      <c r="AF67" s="8"/>
      <c r="AG67" s="10">
        <v>14</v>
      </c>
      <c r="AH67" s="10">
        <v>10</v>
      </c>
      <c r="AI67" s="10">
        <f>COUNT(E67:AF67)</f>
        <v>4</v>
      </c>
      <c r="AJ67" s="22">
        <f>IF(D67="Yes",(AG67-AI67+(DI67-50)/AH67)/AG67,0)</f>
        <v>0.8928571428571429</v>
      </c>
      <c r="AK67" s="11">
        <f>SUM(E67:AF67)</f>
        <v>4</v>
      </c>
      <c r="AL67" s="10">
        <f>MAX(AK67-AM67-AN67,0)*-1</f>
        <v>0</v>
      </c>
      <c r="AM67" s="10">
        <v>10</v>
      </c>
      <c r="AN67" s="10">
        <v>3</v>
      </c>
      <c r="AO67" s="7">
        <f>AK67+AL67+AP67</f>
        <v>4</v>
      </c>
      <c r="AP67" s="6"/>
      <c r="AQ67" s="3">
        <v>0.5</v>
      </c>
      <c r="AR67" s="15">
        <f>MIN(AO67,AM67)*AQ67</f>
        <v>2</v>
      </c>
      <c r="AS67" s="6">
        <v>0</v>
      </c>
      <c r="AT67" s="6">
        <v>0</v>
      </c>
      <c r="AU67" s="6">
        <v>1</v>
      </c>
      <c r="AV67" s="6">
        <v>0</v>
      </c>
      <c r="AW67" s="7"/>
      <c r="AX67" s="7">
        <v>0</v>
      </c>
      <c r="AY67" s="7"/>
      <c r="AZ67" s="7">
        <v>-5</v>
      </c>
      <c r="BA67" s="6"/>
      <c r="BB67" s="6">
        <v>0</v>
      </c>
      <c r="BC67" s="6"/>
      <c r="BD67" s="6">
        <v>0</v>
      </c>
      <c r="BE67" s="7"/>
      <c r="BF67" s="7">
        <f>IF(EF67&gt;=70, 5, 0)</f>
        <v>0</v>
      </c>
      <c r="BG67" s="7"/>
      <c r="BH67" s="7"/>
      <c r="BI67" s="7">
        <v>0</v>
      </c>
      <c r="BJ67" s="6"/>
      <c r="BK67" s="6">
        <f>IF(EW67&gt;=70, 6, 0)</f>
        <v>0</v>
      </c>
      <c r="BL67" s="6">
        <v>0</v>
      </c>
      <c r="BM67" s="7">
        <v>0</v>
      </c>
      <c r="BN67" s="7">
        <v>0</v>
      </c>
      <c r="BO67" s="7">
        <v>0</v>
      </c>
      <c r="BP67" s="6"/>
      <c r="BQ67" s="6">
        <f>IF(EZ67&gt;=70, 6, 0)</f>
        <v>0</v>
      </c>
      <c r="BR67" s="6">
        <v>-5</v>
      </c>
      <c r="BS67" s="7"/>
      <c r="BT67" s="7">
        <v>0</v>
      </c>
      <c r="BU67" s="7">
        <v>-5</v>
      </c>
      <c r="BV67" s="6">
        <v>5</v>
      </c>
      <c r="BW67" s="6">
        <v>0</v>
      </c>
      <c r="BX67" s="6">
        <f>IF(EK67&gt;=70, 5, 0)</f>
        <v>5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>
        <v>0</v>
      </c>
      <c r="CF67" s="6">
        <v>0</v>
      </c>
      <c r="CG67" s="6">
        <v>0</v>
      </c>
      <c r="CH67" s="6">
        <v>0</v>
      </c>
      <c r="CI67" s="6">
        <v>0</v>
      </c>
      <c r="CJ67" s="6">
        <v>-5</v>
      </c>
      <c r="CK67" s="7">
        <v>-5</v>
      </c>
      <c r="CL67" s="7">
        <v>0</v>
      </c>
      <c r="CM67" s="7">
        <v>-5</v>
      </c>
      <c r="CN67" s="6">
        <v>0</v>
      </c>
      <c r="CO67" s="6">
        <f>IF(ES67&gt;=70, 5, 0)</f>
        <v>0</v>
      </c>
      <c r="CP67" s="6">
        <v>0</v>
      </c>
      <c r="CQ67" s="6"/>
      <c r="CR67" s="6">
        <v>0</v>
      </c>
      <c r="CS67" s="7"/>
      <c r="CT67" s="7">
        <f>IF(FC67&gt;=70, 6, 0)</f>
        <v>0</v>
      </c>
      <c r="CU67" s="7">
        <v>0</v>
      </c>
      <c r="CV67" s="6">
        <v>20</v>
      </c>
      <c r="CW67" s="7">
        <v>0</v>
      </c>
      <c r="CX67" s="7">
        <v>0</v>
      </c>
      <c r="CY67" s="7">
        <v>10</v>
      </c>
      <c r="CZ67" s="7">
        <v>6</v>
      </c>
      <c r="DA67" s="7">
        <v>0</v>
      </c>
      <c r="DB67" s="7">
        <f>IF(AND(DS67&gt;0,DW67&gt;0),4,0)</f>
        <v>4</v>
      </c>
      <c r="DC67" s="7">
        <f>IF(AND(EF67&gt;0,EK67&gt;0,EP67&gt;0),4,0)</f>
        <v>4</v>
      </c>
      <c r="DD67" s="7">
        <f>IF(SUM(BW67,BY67,CB67,CC67,CE67,CH67,CK67,CL67,CN67,CP67)&gt;-1,4,0)</f>
        <v>0</v>
      </c>
      <c r="DE67" s="7">
        <f>IF(FC67&gt;0,4,0)</f>
        <v>0</v>
      </c>
      <c r="DF67" s="6"/>
      <c r="DG67" s="10">
        <f>SUM(AS67:DF67)</f>
        <v>25</v>
      </c>
      <c r="DH67" s="10">
        <v>50</v>
      </c>
      <c r="DI67" s="17">
        <f>DG67+DH67</f>
        <v>75</v>
      </c>
      <c r="DJ67" s="1">
        <v>88.57</v>
      </c>
      <c r="DK67" s="18">
        <v>75</v>
      </c>
      <c r="DL67" s="18">
        <v>50</v>
      </c>
      <c r="DM67" s="29">
        <f>AVERAGE(DK67:DL67)</f>
        <v>62.5</v>
      </c>
      <c r="DN67" s="1">
        <v>90</v>
      </c>
      <c r="DO67" s="29">
        <v>45</v>
      </c>
      <c r="DP67" s="1">
        <v>50</v>
      </c>
      <c r="DQ67" s="1"/>
      <c r="DR67" s="1">
        <f>IF(DQ67&gt;68, 68, DQ67)</f>
        <v>0</v>
      </c>
      <c r="DS67" s="1">
        <f>MAX(DP67,DR67)</f>
        <v>50</v>
      </c>
      <c r="DT67" s="29">
        <v>70</v>
      </c>
      <c r="DU67" s="29"/>
      <c r="DV67" s="29">
        <f>IF(DU67&gt;68,68,DU67)</f>
        <v>0</v>
      </c>
      <c r="DW67" s="29">
        <f>MAX(DT67,DV67)</f>
        <v>70</v>
      </c>
      <c r="DX67" s="18">
        <v>0</v>
      </c>
      <c r="DY67" s="18">
        <v>0</v>
      </c>
      <c r="DZ67" s="1"/>
      <c r="EA67" s="15">
        <f>AVERAGE(DJ67,DM67:DO67, DS67, DW67)</f>
        <v>67.678333333333327</v>
      </c>
      <c r="EB67" s="1">
        <v>53.33</v>
      </c>
      <c r="EC67" s="1">
        <v>20</v>
      </c>
      <c r="ED67" s="1">
        <v>0</v>
      </c>
      <c r="EE67" s="1">
        <f>IF(ED67&gt;68,68,ED67)</f>
        <v>0</v>
      </c>
      <c r="EF67" s="1">
        <f>MAX(EB67:EC67,EE67)</f>
        <v>53.33</v>
      </c>
      <c r="EG67" s="29">
        <v>27.78</v>
      </c>
      <c r="EH67" s="29">
        <v>73.33</v>
      </c>
      <c r="EI67" s="29">
        <v>0</v>
      </c>
      <c r="EJ67" s="29">
        <f>IF(EI67&gt;68,68,EI67)</f>
        <v>0</v>
      </c>
      <c r="EK67" s="29">
        <f>MAX(EG67:EH67,EJ67)</f>
        <v>73.33</v>
      </c>
      <c r="EL67" s="1">
        <v>27.78</v>
      </c>
      <c r="EM67" s="1">
        <v>0</v>
      </c>
      <c r="EN67" s="1">
        <v>0</v>
      </c>
      <c r="EO67" s="1">
        <f>IF(EN67&gt;68,68,EN67)</f>
        <v>0</v>
      </c>
      <c r="EP67" s="1">
        <f>MAX(EL67:EM67,EO67)</f>
        <v>27.78</v>
      </c>
      <c r="EQ67" s="29">
        <v>0</v>
      </c>
      <c r="ER67" s="29">
        <v>0</v>
      </c>
      <c r="ES67" s="29"/>
      <c r="ET67" s="15">
        <f>AVERAGE(EF67,EK67,EP67,ES67)</f>
        <v>51.48</v>
      </c>
      <c r="EU67" s="1">
        <v>13.33</v>
      </c>
      <c r="EV67" s="1">
        <v>12</v>
      </c>
      <c r="EW67" s="1">
        <f>MIN(MAX(EU67:EV67)+0.2*FC67, 100)</f>
        <v>13.33</v>
      </c>
      <c r="EX67" s="29">
        <v>50</v>
      </c>
      <c r="EY67" s="29">
        <v>0</v>
      </c>
      <c r="EZ67" s="29">
        <f>MIN(MAX(EX67:EY67)+0.15*FC67, 100)</f>
        <v>50</v>
      </c>
      <c r="FA67" s="1">
        <v>0</v>
      </c>
      <c r="FB67" s="1">
        <v>0</v>
      </c>
      <c r="FC67" s="1">
        <f>MAX(FA67:FB67)</f>
        <v>0</v>
      </c>
      <c r="FD67" s="15">
        <f>AVERAGE(EW67,EZ67,FC67)</f>
        <v>21.11</v>
      </c>
      <c r="FE67" s="3">
        <v>0.25</v>
      </c>
      <c r="FF67" s="3">
        <v>0.2</v>
      </c>
      <c r="FG67" s="3">
        <v>0.25</v>
      </c>
      <c r="FH67" s="3">
        <v>0.3</v>
      </c>
      <c r="FI67" s="25">
        <f>MIN(IF(D67="Yes",AR67+DI67,0),100)</f>
        <v>77</v>
      </c>
      <c r="FJ67" s="25">
        <f>IF(FN67&lt;0,FI67+FN67*-4,FI67)</f>
        <v>77</v>
      </c>
      <c r="FK67" s="25">
        <f>MIN(IF(D67="Yes",AR67+EA67,0), 100)</f>
        <v>69.678333333333327</v>
      </c>
      <c r="FL67" s="25">
        <f>MIN(IF(D67="Yes",AR67+ET67,0),100)</f>
        <v>53.48</v>
      </c>
      <c r="FM67" s="25">
        <f>MIN(IF(D67="Yes",AR67+FD67,0), 100)</f>
        <v>23.11</v>
      </c>
      <c r="FN67" s="26">
        <f>FE67*FI67+FF67*FK67+FG67*FL67+FH67*FM67</f>
        <v>53.48866666666666</v>
      </c>
      <c r="FO67" s="26">
        <f>FE67*FJ67+FF67*FK67+FG67*FL67+FH67*FM67</f>
        <v>53.48866666666666</v>
      </c>
    </row>
    <row r="68" spans="1:171" customFormat="1" x14ac:dyDescent="0.3">
      <c r="A68">
        <v>1402019110</v>
      </c>
      <c r="B68" t="s">
        <v>175</v>
      </c>
      <c r="C68" t="s">
        <v>112</v>
      </c>
      <c r="D68" s="2" t="s">
        <v>301</v>
      </c>
      <c r="E68" s="6"/>
      <c r="F68" s="6">
        <v>1</v>
      </c>
      <c r="G68" s="7">
        <v>1</v>
      </c>
      <c r="H68" s="7">
        <v>1</v>
      </c>
      <c r="I68" s="6"/>
      <c r="J68" s="6"/>
      <c r="K68" s="7"/>
      <c r="L68" s="7"/>
      <c r="M68" s="6"/>
      <c r="N68" s="8"/>
      <c r="O68" s="7"/>
      <c r="P68" s="7"/>
      <c r="Q68" s="6"/>
      <c r="R68" s="8"/>
      <c r="S68" s="7"/>
      <c r="T68" s="7"/>
      <c r="U68" s="6"/>
      <c r="V68" s="16"/>
      <c r="W68" s="7"/>
      <c r="X68" s="7"/>
      <c r="Y68" s="6"/>
      <c r="Z68" s="6"/>
      <c r="AA68" s="7"/>
      <c r="AB68" s="7"/>
      <c r="AC68" s="6"/>
      <c r="AD68" s="6"/>
      <c r="AE68" s="7"/>
      <c r="AF68" s="8"/>
      <c r="AG68" s="10">
        <v>14</v>
      </c>
      <c r="AH68" s="10">
        <v>10</v>
      </c>
      <c r="AI68" s="10">
        <f>COUNT(E68:AF68)</f>
        <v>3</v>
      </c>
      <c r="AJ68" s="22">
        <f>IF(D68="Yes",(AG68-AI68+(DI68-50)/AH68)/AG68,0)</f>
        <v>1.2714285714285716</v>
      </c>
      <c r="AK68" s="11">
        <f>SUM(E68:AF68)</f>
        <v>3</v>
      </c>
      <c r="AL68" s="10">
        <f>MAX(AK68-AM68-AN68,0)*-1</f>
        <v>0</v>
      </c>
      <c r="AM68" s="10">
        <v>10</v>
      </c>
      <c r="AN68" s="10">
        <v>3</v>
      </c>
      <c r="AO68" s="7">
        <f>AK68+AL68+AP68</f>
        <v>3</v>
      </c>
      <c r="AP68" s="6"/>
      <c r="AQ68" s="3">
        <v>0.5</v>
      </c>
      <c r="AR68" s="15">
        <f>MIN(AO68,AM68)*AQ68</f>
        <v>1.5</v>
      </c>
      <c r="AS68" s="6">
        <v>0</v>
      </c>
      <c r="AT68" s="6">
        <v>0</v>
      </c>
      <c r="AU68" s="6">
        <v>4</v>
      </c>
      <c r="AV68" s="6">
        <v>0</v>
      </c>
      <c r="AW68" s="7"/>
      <c r="AX68" s="7">
        <v>0</v>
      </c>
      <c r="AY68" s="7"/>
      <c r="AZ68" s="7">
        <v>0</v>
      </c>
      <c r="BA68" s="6"/>
      <c r="BB68" s="6">
        <v>0</v>
      </c>
      <c r="BC68" s="6"/>
      <c r="BD68" s="6">
        <v>0</v>
      </c>
      <c r="BE68" s="7"/>
      <c r="BF68" s="7">
        <f>IF(EF68&gt;=70, 5, 0)</f>
        <v>0</v>
      </c>
      <c r="BG68" s="7"/>
      <c r="BH68" s="7"/>
      <c r="BI68" s="7">
        <v>0</v>
      </c>
      <c r="BJ68" s="6"/>
      <c r="BK68" s="6">
        <f>IF(EW68&gt;=70, 6, 0)</f>
        <v>0</v>
      </c>
      <c r="BL68" s="6">
        <v>-5</v>
      </c>
      <c r="BM68" s="7">
        <v>0</v>
      </c>
      <c r="BN68" s="7">
        <v>0</v>
      </c>
      <c r="BO68" s="7">
        <v>0</v>
      </c>
      <c r="BP68" s="6">
        <v>2</v>
      </c>
      <c r="BQ68" s="6">
        <f>IF(EZ68&gt;=70, 6, 0)</f>
        <v>0</v>
      </c>
      <c r="BR68" s="6">
        <v>0</v>
      </c>
      <c r="BS68" s="7"/>
      <c r="BT68" s="7">
        <v>0</v>
      </c>
      <c r="BU68" s="7">
        <v>0</v>
      </c>
      <c r="BV68" s="6">
        <v>5</v>
      </c>
      <c r="BW68" s="6">
        <v>0</v>
      </c>
      <c r="BX68" s="6">
        <f>IF(EK68&gt;=70, 5, 0)</f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0</v>
      </c>
      <c r="CE68" s="6">
        <v>0</v>
      </c>
      <c r="CF68" s="6">
        <v>0</v>
      </c>
      <c r="CG68" s="6">
        <v>0</v>
      </c>
      <c r="CH68" s="6">
        <v>0</v>
      </c>
      <c r="CI68" s="6">
        <v>0</v>
      </c>
      <c r="CJ68" s="6">
        <v>0</v>
      </c>
      <c r="CK68" s="7">
        <v>0</v>
      </c>
      <c r="CL68" s="7">
        <v>0</v>
      </c>
      <c r="CM68" s="7">
        <v>0</v>
      </c>
      <c r="CN68" s="6">
        <v>0</v>
      </c>
      <c r="CO68" s="6">
        <f>IF(ES68&gt;=70, 5, 0)</f>
        <v>0</v>
      </c>
      <c r="CP68" s="6">
        <v>-5</v>
      </c>
      <c r="CQ68" s="6"/>
      <c r="CR68" s="6">
        <v>0</v>
      </c>
      <c r="CS68" s="7"/>
      <c r="CT68" s="7">
        <f>IF(FC68&gt;=70, 6, 0)</f>
        <v>0</v>
      </c>
      <c r="CU68" s="7">
        <v>-5</v>
      </c>
      <c r="CV68" s="6">
        <v>20</v>
      </c>
      <c r="CW68" s="7">
        <v>6</v>
      </c>
      <c r="CX68" s="7">
        <v>6</v>
      </c>
      <c r="CY68" s="7">
        <v>20</v>
      </c>
      <c r="CZ68" s="7">
        <v>6</v>
      </c>
      <c r="DA68" s="7">
        <v>10</v>
      </c>
      <c r="DB68" s="7">
        <f>IF(AND(DS68&gt;0,DW68&gt;0),4,0)</f>
        <v>0</v>
      </c>
      <c r="DC68" s="7">
        <f>IF(AND(EF68&gt;0,EK68&gt;0,EP68&gt;0),4,0)</f>
        <v>4</v>
      </c>
      <c r="DD68" s="7">
        <f>IF(SUM(BW68,BY68,CB68,CC68,CE68,CH68,CK68,CL68,CN68,CP68)&gt;-1,4,0)</f>
        <v>0</v>
      </c>
      <c r="DE68" s="7">
        <f>IF(FC68&gt;0,4,0)</f>
        <v>0</v>
      </c>
      <c r="DF68" s="6"/>
      <c r="DG68" s="10">
        <f>SUM(AS68:DF68)</f>
        <v>68</v>
      </c>
      <c r="DH68" s="10">
        <v>50</v>
      </c>
      <c r="DI68" s="17">
        <f>DG68+DH68</f>
        <v>118</v>
      </c>
      <c r="DJ68" s="1">
        <v>71.430000000000007</v>
      </c>
      <c r="DK68" s="18">
        <v>75</v>
      </c>
      <c r="DL68" s="18">
        <v>0</v>
      </c>
      <c r="DM68" s="29">
        <f>AVERAGE(DK68:DL68)</f>
        <v>37.5</v>
      </c>
      <c r="DN68" s="1">
        <v>0</v>
      </c>
      <c r="DO68" s="29">
        <v>15</v>
      </c>
      <c r="DP68" s="1">
        <v>0</v>
      </c>
      <c r="DQ68" s="1"/>
      <c r="DR68" s="1">
        <f>IF(DQ68&gt;68, 68, DQ68)</f>
        <v>0</v>
      </c>
      <c r="DS68" s="1">
        <f>MAX(DP68,DR68)</f>
        <v>0</v>
      </c>
      <c r="DT68" s="29">
        <v>0</v>
      </c>
      <c r="DU68" s="29"/>
      <c r="DV68" s="29">
        <f>IF(DU68&gt;68,68,DU68)</f>
        <v>0</v>
      </c>
      <c r="DW68" s="29">
        <f>MAX(DT68,DV68)</f>
        <v>0</v>
      </c>
      <c r="DX68" s="18">
        <v>0</v>
      </c>
      <c r="DY68" s="18">
        <v>0</v>
      </c>
      <c r="DZ68" s="1"/>
      <c r="EA68" s="15">
        <f>AVERAGE(DJ68,DM68:DO68, DS68, DW68)</f>
        <v>20.655000000000001</v>
      </c>
      <c r="EB68" s="1">
        <v>33.33</v>
      </c>
      <c r="EC68" s="1">
        <v>66.67</v>
      </c>
      <c r="ED68" s="1">
        <v>53.33</v>
      </c>
      <c r="EE68" s="1">
        <f>IF(ED68&gt;68,68,ED68)</f>
        <v>53.33</v>
      </c>
      <c r="EF68" s="1">
        <f>MAX(EB68:EC68,EE68)</f>
        <v>66.67</v>
      </c>
      <c r="EG68" s="29">
        <v>22.22</v>
      </c>
      <c r="EH68" s="29">
        <v>40</v>
      </c>
      <c r="EI68" s="29">
        <v>53.33</v>
      </c>
      <c r="EJ68" s="29">
        <f>IF(EI68&gt;68,68,EI68)</f>
        <v>53.33</v>
      </c>
      <c r="EK68" s="29">
        <f>MAX(EG68:EH68,EJ68)</f>
        <v>53.33</v>
      </c>
      <c r="EL68" s="1">
        <v>22.22</v>
      </c>
      <c r="EM68" s="1">
        <v>46.67</v>
      </c>
      <c r="EN68" s="1">
        <v>73.33</v>
      </c>
      <c r="EO68" s="1">
        <f>IF(EN68&gt;68,68,EN68)</f>
        <v>68</v>
      </c>
      <c r="EP68" s="1">
        <f>MAX(EL68:EM68,EO68)</f>
        <v>68</v>
      </c>
      <c r="EQ68" s="29">
        <v>0</v>
      </c>
      <c r="ER68" s="29">
        <v>0</v>
      </c>
      <c r="ES68" s="29"/>
      <c r="ET68" s="15">
        <f>AVERAGE(EF68,EK68,EP68,ES68)</f>
        <v>62.666666666666664</v>
      </c>
      <c r="EU68" s="1">
        <v>13.33</v>
      </c>
      <c r="EV68" s="1">
        <v>0</v>
      </c>
      <c r="EW68" s="1">
        <f>MIN(MAX(EU68:EV68)+0.2*FC68, 100)</f>
        <v>13.33</v>
      </c>
      <c r="EX68" s="29">
        <v>58.33</v>
      </c>
      <c r="EY68" s="29">
        <v>0</v>
      </c>
      <c r="EZ68" s="29">
        <f>MIN(MAX(EX68:EY68)+0.15*FC68, 100)</f>
        <v>58.33</v>
      </c>
      <c r="FA68" s="1">
        <v>0</v>
      </c>
      <c r="FB68" s="1">
        <v>0</v>
      </c>
      <c r="FC68" s="1">
        <f>MAX(FA68:FB68)</f>
        <v>0</v>
      </c>
      <c r="FD68" s="15">
        <f>AVERAGE(EW68,EZ68,FC68)</f>
        <v>23.886666666666667</v>
      </c>
      <c r="FE68" s="3">
        <v>0.25</v>
      </c>
      <c r="FF68" s="3">
        <v>0.2</v>
      </c>
      <c r="FG68" s="3">
        <v>0.25</v>
      </c>
      <c r="FH68" s="3">
        <v>0.3</v>
      </c>
      <c r="FI68" s="25">
        <f>MIN(IF(D68="Yes",AR68+DI68,0),100)</f>
        <v>100</v>
      </c>
      <c r="FJ68" s="25">
        <f>IF(FN68&lt;0,FI68+FN68*-4,FI68)</f>
        <v>100</v>
      </c>
      <c r="FK68" s="25">
        <f>MIN(IF(D68="Yes",AR68+EA68,0), 100)</f>
        <v>22.155000000000001</v>
      </c>
      <c r="FL68" s="25">
        <f>MIN(IF(D68="Yes",AR68+ET68,0),100)</f>
        <v>64.166666666666657</v>
      </c>
      <c r="FM68" s="25">
        <f>MIN(IF(D68="Yes",AR68+FD68,0), 100)</f>
        <v>25.386666666666667</v>
      </c>
      <c r="FN68" s="26">
        <f>FE68*FI68+FF68*FK68+FG68*FL68+FH68*FM68</f>
        <v>53.088666666666668</v>
      </c>
      <c r="FO68" s="26">
        <f>FE68*FJ68+FF68*FK68+FG68*FL68+FH68*FM68</f>
        <v>53.088666666666668</v>
      </c>
    </row>
    <row r="69" spans="1:171" customFormat="1" x14ac:dyDescent="0.3">
      <c r="A69">
        <v>1402018034</v>
      </c>
      <c r="B69" t="s">
        <v>248</v>
      </c>
      <c r="C69" t="s">
        <v>140</v>
      </c>
      <c r="D69" s="2" t="s">
        <v>301</v>
      </c>
      <c r="E69" s="6"/>
      <c r="F69" s="6"/>
      <c r="G69" s="7">
        <v>1</v>
      </c>
      <c r="H69" s="7"/>
      <c r="I69" s="6"/>
      <c r="J69" s="6">
        <v>1</v>
      </c>
      <c r="K69" s="7"/>
      <c r="L69" s="7">
        <v>1</v>
      </c>
      <c r="M69" s="6"/>
      <c r="N69" s="8"/>
      <c r="O69" s="7"/>
      <c r="P69" s="7"/>
      <c r="Q69" s="6">
        <v>1</v>
      </c>
      <c r="R69" s="8"/>
      <c r="S69" s="7">
        <v>1</v>
      </c>
      <c r="T69" s="7"/>
      <c r="U69" s="6"/>
      <c r="V69" s="6"/>
      <c r="W69" s="7"/>
      <c r="X69" s="7"/>
      <c r="Y69" s="6">
        <v>1</v>
      </c>
      <c r="Z69" s="6"/>
      <c r="AA69" s="7"/>
      <c r="AB69" s="7"/>
      <c r="AC69" s="6"/>
      <c r="AD69" s="6"/>
      <c r="AE69" s="7"/>
      <c r="AF69" s="8"/>
      <c r="AG69" s="10">
        <v>14</v>
      </c>
      <c r="AH69" s="10">
        <v>10</v>
      </c>
      <c r="AI69" s="10">
        <f>COUNT(E69:AF69)</f>
        <v>6</v>
      </c>
      <c r="AJ69" s="22">
        <f>IF(D69="Yes",(AG69-AI69+(DI69-50)/AH69)/AG69,0)</f>
        <v>0.93571428571428572</v>
      </c>
      <c r="AK69" s="11">
        <f>SUM(E69:AF69)</f>
        <v>6</v>
      </c>
      <c r="AL69" s="10">
        <f>MAX(AK69-AM69-AN69,0)*-1</f>
        <v>0</v>
      </c>
      <c r="AM69" s="10">
        <v>10</v>
      </c>
      <c r="AN69" s="10">
        <v>3</v>
      </c>
      <c r="AO69" s="7">
        <f>AK69+AL69+AP69</f>
        <v>6</v>
      </c>
      <c r="AP69" s="6"/>
      <c r="AQ69" s="3">
        <v>0.5</v>
      </c>
      <c r="AR69" s="15">
        <f>MIN(AO69,AM69)*AQ69</f>
        <v>3</v>
      </c>
      <c r="AS69" s="6">
        <v>0</v>
      </c>
      <c r="AT69" s="6">
        <v>0</v>
      </c>
      <c r="AU69" s="6">
        <v>2</v>
      </c>
      <c r="AV69" s="6">
        <v>0</v>
      </c>
      <c r="AW69" s="7"/>
      <c r="AX69" s="7">
        <v>0</v>
      </c>
      <c r="AY69" s="7"/>
      <c r="AZ69" s="7">
        <v>0</v>
      </c>
      <c r="BA69" s="6"/>
      <c r="BB69" s="6">
        <v>3</v>
      </c>
      <c r="BC69" s="6"/>
      <c r="BD69" s="6">
        <v>0</v>
      </c>
      <c r="BE69" s="7"/>
      <c r="BF69" s="7">
        <f>IF(EF69&gt;=70, 5, 0)</f>
        <v>0</v>
      </c>
      <c r="BG69" s="7"/>
      <c r="BH69" s="7"/>
      <c r="BI69" s="7">
        <v>0</v>
      </c>
      <c r="BJ69" s="6"/>
      <c r="BK69" s="6">
        <f>IF(EW69&gt;=70, 6, 0)</f>
        <v>0</v>
      </c>
      <c r="BL69" s="6">
        <v>0</v>
      </c>
      <c r="BM69" s="7">
        <v>0</v>
      </c>
      <c r="BN69" s="7">
        <v>-5</v>
      </c>
      <c r="BO69" s="7">
        <v>0</v>
      </c>
      <c r="BP69" s="6"/>
      <c r="BQ69" s="6">
        <f>IF(EZ69&gt;=70, 6, 0)</f>
        <v>0</v>
      </c>
      <c r="BR69" s="6">
        <v>0</v>
      </c>
      <c r="BS69" s="7"/>
      <c r="BT69" s="7">
        <v>0</v>
      </c>
      <c r="BU69" s="7">
        <v>0</v>
      </c>
      <c r="BV69" s="6"/>
      <c r="BW69" s="6">
        <v>0</v>
      </c>
      <c r="BX69" s="6">
        <f>IF(EK69&gt;=70, 5, 0)</f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6">
        <v>0</v>
      </c>
      <c r="CK69" s="7">
        <v>0</v>
      </c>
      <c r="CL69" s="7">
        <v>-5</v>
      </c>
      <c r="CM69" s="7">
        <v>0</v>
      </c>
      <c r="CN69" s="6">
        <v>0</v>
      </c>
      <c r="CO69" s="6">
        <f>IF(ES69&gt;=70, 5, 0)</f>
        <v>0</v>
      </c>
      <c r="CP69" s="6">
        <v>0</v>
      </c>
      <c r="CQ69" s="6"/>
      <c r="CR69" s="6">
        <v>0</v>
      </c>
      <c r="CS69" s="7"/>
      <c r="CT69" s="7">
        <f>IF(FC69&gt;=70, 6, 0)</f>
        <v>0</v>
      </c>
      <c r="CU69" s="7">
        <v>-5</v>
      </c>
      <c r="CV69" s="6">
        <v>20</v>
      </c>
      <c r="CW69" s="7">
        <v>6</v>
      </c>
      <c r="CX69" s="7">
        <v>6</v>
      </c>
      <c r="CY69" s="7">
        <v>15</v>
      </c>
      <c r="CZ69" s="7">
        <v>6</v>
      </c>
      <c r="DA69" s="7">
        <v>0</v>
      </c>
      <c r="DB69" s="7">
        <f>IF(AND(DS69&gt;0,DW69&gt;0),4,0)</f>
        <v>0</v>
      </c>
      <c r="DC69" s="7">
        <f>IF(AND(EF69&gt;0,EK69&gt;0,EP69&gt;0),4,0)</f>
        <v>4</v>
      </c>
      <c r="DD69" s="7">
        <f>IF(SUM(BW69,BY69,CB69,CC69,CE69,CH69,CK69,CL69,CN69,CP69)&gt;-1,4,0)</f>
        <v>0</v>
      </c>
      <c r="DE69" s="7">
        <f>IF(FC69&gt;0,4,0)</f>
        <v>4</v>
      </c>
      <c r="DF69" s="6"/>
      <c r="DG69" s="10">
        <f>SUM(AS69:DF69)</f>
        <v>51</v>
      </c>
      <c r="DH69" s="10">
        <v>50</v>
      </c>
      <c r="DI69" s="17">
        <f>DG69+DH69</f>
        <v>101</v>
      </c>
      <c r="DJ69" s="1">
        <v>57.14</v>
      </c>
      <c r="DK69" s="18">
        <v>50</v>
      </c>
      <c r="DL69" s="18">
        <v>100</v>
      </c>
      <c r="DM69" s="29">
        <f>AVERAGE(DK69:DL69)</f>
        <v>75</v>
      </c>
      <c r="DN69" s="1">
        <v>0</v>
      </c>
      <c r="DO69" s="29">
        <v>35</v>
      </c>
      <c r="DP69" s="1">
        <v>0</v>
      </c>
      <c r="DQ69" s="1"/>
      <c r="DR69" s="1">
        <f>IF(DQ69&gt;68, 68, DQ69)</f>
        <v>0</v>
      </c>
      <c r="DS69" s="1">
        <f>MAX(DP69,DR69)</f>
        <v>0</v>
      </c>
      <c r="DT69" s="29"/>
      <c r="DU69" s="29"/>
      <c r="DV69" s="29">
        <f>IF(DU69&gt;68,68,DU69)</f>
        <v>0</v>
      </c>
      <c r="DW69" s="29">
        <f>MAX(DT69,DV69)</f>
        <v>0</v>
      </c>
      <c r="DX69" s="18">
        <v>0</v>
      </c>
      <c r="DY69" s="18">
        <v>0</v>
      </c>
      <c r="DZ69" s="1"/>
      <c r="EA69" s="15">
        <f>AVERAGE(DJ69,DM69:DO69, DS69, DW69)</f>
        <v>27.856666666666666</v>
      </c>
      <c r="EB69" s="1">
        <v>26.67</v>
      </c>
      <c r="EC69" s="1">
        <v>33.33</v>
      </c>
      <c r="ED69" s="1">
        <v>0</v>
      </c>
      <c r="EE69" s="1">
        <f>IF(ED69&gt;68,68,ED69)</f>
        <v>0</v>
      </c>
      <c r="EF69" s="1">
        <f>MAX(EB69:EC69,EE69)</f>
        <v>33.33</v>
      </c>
      <c r="EG69" s="29">
        <v>22.22</v>
      </c>
      <c r="EH69" s="29">
        <v>13.33</v>
      </c>
      <c r="EI69" s="29">
        <v>0</v>
      </c>
      <c r="EJ69" s="29">
        <f>IF(EI69&gt;68,68,EI69)</f>
        <v>0</v>
      </c>
      <c r="EK69" s="29">
        <f>MAX(EG69:EH69,EJ69)</f>
        <v>22.22</v>
      </c>
      <c r="EL69" s="1">
        <v>22.22</v>
      </c>
      <c r="EM69" s="1">
        <v>6.67</v>
      </c>
      <c r="EN69" s="1">
        <v>0</v>
      </c>
      <c r="EO69" s="1">
        <f>IF(EN69&gt;68,68,EN69)</f>
        <v>0</v>
      </c>
      <c r="EP69" s="1">
        <f>MAX(EL69:EM69,EO69)</f>
        <v>22.22</v>
      </c>
      <c r="EQ69" s="29">
        <v>0</v>
      </c>
      <c r="ER69" s="29">
        <v>0</v>
      </c>
      <c r="ES69" s="29"/>
      <c r="ET69" s="15">
        <f>AVERAGE(EF69,EK69,EP69,ES69)</f>
        <v>25.923333333333332</v>
      </c>
      <c r="EU69" s="1">
        <v>6.67</v>
      </c>
      <c r="EV69" s="1">
        <v>0</v>
      </c>
      <c r="EW69" s="1">
        <f>MIN(MAX(EU69:EV69)+0.2*FC69, 100)</f>
        <v>19.07</v>
      </c>
      <c r="EX69" s="29">
        <v>41.67</v>
      </c>
      <c r="EY69" s="29">
        <v>0</v>
      </c>
      <c r="EZ69" s="29">
        <f>MIN(MAX(EX69:EY69)+0.15*FC69, 100)</f>
        <v>50.97</v>
      </c>
      <c r="FA69" s="1">
        <v>62</v>
      </c>
      <c r="FB69" s="1">
        <v>0</v>
      </c>
      <c r="FC69" s="1">
        <f>MAX(FA69:FB69)</f>
        <v>62</v>
      </c>
      <c r="FD69" s="15">
        <f>AVERAGE(EW69,EZ69,FC69)</f>
        <v>44.013333333333328</v>
      </c>
      <c r="FE69" s="3">
        <v>0.25</v>
      </c>
      <c r="FF69" s="3">
        <v>0.2</v>
      </c>
      <c r="FG69" s="3">
        <v>0.25</v>
      </c>
      <c r="FH69" s="3">
        <v>0.3</v>
      </c>
      <c r="FI69" s="25">
        <f>MIN(IF(D69="Yes",AR69+DI69,0),100)</f>
        <v>100</v>
      </c>
      <c r="FJ69" s="25">
        <f>IF(FN69&lt;0,FI69+FN69*-4,FI69)</f>
        <v>100</v>
      </c>
      <c r="FK69" s="25">
        <f>MIN(IF(D69="Yes",AR69+EA69,0), 100)</f>
        <v>30.856666666666666</v>
      </c>
      <c r="FL69" s="25">
        <f>MIN(IF(D69="Yes",AR69+ET69,0),100)</f>
        <v>28.923333333333332</v>
      </c>
      <c r="FM69" s="25">
        <f>MIN(IF(D69="Yes",AR69+FD69,0), 100)</f>
        <v>47.013333333333328</v>
      </c>
      <c r="FN69" s="26">
        <f>FE69*FI69+FF69*FK69+FG69*FL69+FH69*FM69</f>
        <v>52.506166666666665</v>
      </c>
      <c r="FO69" s="26">
        <f>FE69*FJ69+FF69*FK69+FG69*FL69+FH69*FM69</f>
        <v>52.506166666666665</v>
      </c>
    </row>
    <row r="70" spans="1:171" customFormat="1" x14ac:dyDescent="0.3">
      <c r="A70">
        <v>1402019081</v>
      </c>
      <c r="B70" t="s">
        <v>224</v>
      </c>
      <c r="C70" t="s">
        <v>114</v>
      </c>
      <c r="D70" s="2" t="s">
        <v>301</v>
      </c>
      <c r="E70" s="6">
        <v>1</v>
      </c>
      <c r="F70" s="6"/>
      <c r="G70" s="7">
        <v>1</v>
      </c>
      <c r="H70" s="7">
        <v>1</v>
      </c>
      <c r="I70" s="6"/>
      <c r="J70" s="6">
        <v>1</v>
      </c>
      <c r="K70" s="7"/>
      <c r="L70" s="7"/>
      <c r="M70" s="6"/>
      <c r="N70" s="8"/>
      <c r="O70" s="7"/>
      <c r="P70" s="7"/>
      <c r="Q70" s="6"/>
      <c r="R70" s="8"/>
      <c r="S70" s="7">
        <v>1</v>
      </c>
      <c r="T70" s="7"/>
      <c r="U70" s="6"/>
      <c r="V70" s="6"/>
      <c r="W70" s="7"/>
      <c r="X70" s="7"/>
      <c r="Y70" s="6">
        <v>1</v>
      </c>
      <c r="Z70" s="6"/>
      <c r="AA70" s="7"/>
      <c r="AB70" s="7"/>
      <c r="AC70" s="6"/>
      <c r="AD70" s="6"/>
      <c r="AE70" s="7"/>
      <c r="AF70" s="8"/>
      <c r="AG70" s="10">
        <v>14</v>
      </c>
      <c r="AH70" s="10">
        <v>10</v>
      </c>
      <c r="AI70" s="10">
        <f>COUNT(E70:AF70)</f>
        <v>6</v>
      </c>
      <c r="AJ70" s="22">
        <f>IF(D70="Yes",(AG70-AI70+(DI70-50)/AH70)/AG70,0)</f>
        <v>0.80714285714285716</v>
      </c>
      <c r="AK70" s="11">
        <f>SUM(E70:AF70)</f>
        <v>6</v>
      </c>
      <c r="AL70" s="10">
        <f>MAX(AK70-AM70-AN70,0)*-1</f>
        <v>0</v>
      </c>
      <c r="AM70" s="10">
        <v>10</v>
      </c>
      <c r="AN70" s="10">
        <v>3</v>
      </c>
      <c r="AO70" s="7">
        <f>AK70+AL70+AP70</f>
        <v>6</v>
      </c>
      <c r="AP70" s="6"/>
      <c r="AQ70" s="3">
        <v>0.5</v>
      </c>
      <c r="AR70" s="15">
        <f>MIN(AO70,AM70)*AQ70</f>
        <v>3</v>
      </c>
      <c r="AS70" s="6">
        <v>0</v>
      </c>
      <c r="AT70" s="6">
        <v>0</v>
      </c>
      <c r="AU70" s="6">
        <v>3</v>
      </c>
      <c r="AV70" s="6">
        <v>0</v>
      </c>
      <c r="AW70" s="7"/>
      <c r="AX70" s="7">
        <v>0</v>
      </c>
      <c r="AY70" s="7"/>
      <c r="AZ70" s="7">
        <v>0</v>
      </c>
      <c r="BA70" s="6"/>
      <c r="BB70" s="6">
        <v>0</v>
      </c>
      <c r="BC70" s="6"/>
      <c r="BD70" s="6">
        <v>0</v>
      </c>
      <c r="BE70" s="7"/>
      <c r="BF70" s="7">
        <f>IF(EF70&gt;=70, 5, 0)</f>
        <v>0</v>
      </c>
      <c r="BG70" s="7"/>
      <c r="BH70" s="7"/>
      <c r="BI70" s="7">
        <v>0</v>
      </c>
      <c r="BJ70" s="6"/>
      <c r="BK70" s="6">
        <f>IF(EW70&gt;=70, 6, 0)</f>
        <v>0</v>
      </c>
      <c r="BL70" s="6">
        <v>0</v>
      </c>
      <c r="BM70" s="7">
        <v>0</v>
      </c>
      <c r="BN70" s="7">
        <v>0</v>
      </c>
      <c r="BO70" s="7">
        <v>0</v>
      </c>
      <c r="BP70" s="6"/>
      <c r="BQ70" s="6">
        <f>IF(EZ70&gt;=70, 6, 0)</f>
        <v>0</v>
      </c>
      <c r="BR70" s="6">
        <v>0</v>
      </c>
      <c r="BS70" s="7"/>
      <c r="BT70" s="7">
        <v>0</v>
      </c>
      <c r="BU70" s="7">
        <v>0</v>
      </c>
      <c r="BV70" s="6"/>
      <c r="BW70" s="6">
        <v>0</v>
      </c>
      <c r="BX70" s="6">
        <f>IF(EK70&gt;=70, 5, 0)</f>
        <v>0</v>
      </c>
      <c r="BY70" s="6">
        <v>0</v>
      </c>
      <c r="BZ70" s="6">
        <v>0</v>
      </c>
      <c r="CA70" s="6">
        <v>0</v>
      </c>
      <c r="CB70" s="6">
        <v>0</v>
      </c>
      <c r="CC70" s="6">
        <v>0</v>
      </c>
      <c r="CD70" s="6">
        <v>0</v>
      </c>
      <c r="CE70" s="6">
        <v>0</v>
      </c>
      <c r="CF70" s="6">
        <v>0</v>
      </c>
      <c r="CG70" s="6">
        <v>0</v>
      </c>
      <c r="CH70" s="6">
        <v>0</v>
      </c>
      <c r="CI70" s="6">
        <v>0</v>
      </c>
      <c r="CJ70" s="6">
        <v>0</v>
      </c>
      <c r="CK70" s="7">
        <v>0</v>
      </c>
      <c r="CL70" s="7">
        <v>0</v>
      </c>
      <c r="CM70" s="7">
        <v>0</v>
      </c>
      <c r="CN70" s="6">
        <v>0</v>
      </c>
      <c r="CO70" s="6">
        <f>IF(ES70&gt;=70, 5, 0)</f>
        <v>0</v>
      </c>
      <c r="CP70" s="6">
        <v>0</v>
      </c>
      <c r="CQ70" s="6"/>
      <c r="CR70" s="6">
        <v>0</v>
      </c>
      <c r="CS70" s="7"/>
      <c r="CT70" s="7">
        <f>IF(FC70&gt;=70, 6, 0)</f>
        <v>0</v>
      </c>
      <c r="CU70" s="7">
        <v>0</v>
      </c>
      <c r="CV70" s="6"/>
      <c r="CW70" s="7">
        <v>6</v>
      </c>
      <c r="CX70" s="7">
        <v>0</v>
      </c>
      <c r="CY70" s="7">
        <v>0</v>
      </c>
      <c r="CZ70" s="7">
        <v>6</v>
      </c>
      <c r="DA70" s="7">
        <v>10</v>
      </c>
      <c r="DB70" s="7">
        <f>IF(AND(DS70&gt;0,DW70&gt;0),4,0)</f>
        <v>0</v>
      </c>
      <c r="DC70" s="7">
        <f>IF(AND(EF70&gt;0,EK70&gt;0,EP70&gt;0),4,0)</f>
        <v>4</v>
      </c>
      <c r="DD70" s="7">
        <f>IF(SUM(BW70,BY70,CB70,CC70,CE70,CH70,CK70,CL70,CN70,CP70)&gt;-1,4,0)</f>
        <v>4</v>
      </c>
      <c r="DE70" s="7">
        <f>IF(FC70&gt;0,4,0)</f>
        <v>0</v>
      </c>
      <c r="DF70" s="6"/>
      <c r="DG70" s="10">
        <f>SUM(AS70:DF70)</f>
        <v>33</v>
      </c>
      <c r="DH70" s="10">
        <v>50</v>
      </c>
      <c r="DI70" s="17">
        <f>DG70+DH70</f>
        <v>83</v>
      </c>
      <c r="DJ70" s="1">
        <v>68.569999999999993</v>
      </c>
      <c r="DK70" s="18">
        <v>100</v>
      </c>
      <c r="DL70" s="18">
        <v>100</v>
      </c>
      <c r="DM70" s="29">
        <f>AVERAGE(DK70:DL70)</f>
        <v>100</v>
      </c>
      <c r="DN70" s="1">
        <v>0</v>
      </c>
      <c r="DO70" s="29">
        <v>70</v>
      </c>
      <c r="DP70" s="1">
        <v>48</v>
      </c>
      <c r="DQ70" s="1"/>
      <c r="DR70" s="1">
        <f>IF(DQ70&gt;68, 68, DQ70)</f>
        <v>0</v>
      </c>
      <c r="DS70" s="1">
        <f>MAX(DP70,DR70)</f>
        <v>48</v>
      </c>
      <c r="DT70" s="29">
        <v>0</v>
      </c>
      <c r="DU70" s="29"/>
      <c r="DV70" s="29">
        <f>IF(DU70&gt;68,68,DU70)</f>
        <v>0</v>
      </c>
      <c r="DW70" s="29">
        <f>MAX(DT70,DV70)</f>
        <v>0</v>
      </c>
      <c r="DX70" s="18">
        <v>0</v>
      </c>
      <c r="DY70" s="18">
        <v>0</v>
      </c>
      <c r="DZ70" s="1"/>
      <c r="EA70" s="15">
        <f>AVERAGE(DJ70,DM70:DO70, DS70, DW70)</f>
        <v>47.761666666666663</v>
      </c>
      <c r="EB70" s="1">
        <v>46.67</v>
      </c>
      <c r="EC70" s="1">
        <v>53.33</v>
      </c>
      <c r="ED70" s="1">
        <v>40</v>
      </c>
      <c r="EE70" s="1">
        <f>IF(ED70&gt;68,68,ED70)</f>
        <v>40</v>
      </c>
      <c r="EF70" s="1">
        <f>MAX(EB70:EC70,EE70)</f>
        <v>53.33</v>
      </c>
      <c r="EG70" s="29">
        <v>27.78</v>
      </c>
      <c r="EH70" s="29">
        <v>40</v>
      </c>
      <c r="EI70" s="29">
        <v>20</v>
      </c>
      <c r="EJ70" s="29">
        <f>IF(EI70&gt;68,68,EI70)</f>
        <v>20</v>
      </c>
      <c r="EK70" s="29">
        <f>MAX(EG70:EH70,EJ70)</f>
        <v>40</v>
      </c>
      <c r="EL70" s="1">
        <v>27.78</v>
      </c>
      <c r="EM70" s="1">
        <v>60</v>
      </c>
      <c r="EN70" s="1">
        <v>0</v>
      </c>
      <c r="EO70" s="1">
        <f>IF(EN70&gt;68,68,EN70)</f>
        <v>0</v>
      </c>
      <c r="EP70" s="1">
        <f>MAX(EL70:EM70,EO70)</f>
        <v>60</v>
      </c>
      <c r="EQ70" s="29">
        <v>0</v>
      </c>
      <c r="ER70" s="29">
        <v>0</v>
      </c>
      <c r="ES70" s="29"/>
      <c r="ET70" s="15">
        <f>AVERAGE(EF70,EK70,EP70,ES70)</f>
        <v>51.109999999999992</v>
      </c>
      <c r="EU70" s="1">
        <v>13.33</v>
      </c>
      <c r="EV70" s="1">
        <v>0</v>
      </c>
      <c r="EW70" s="1">
        <f>MIN(MAX(EU70:EV70)+0.2*FC70, 100)</f>
        <v>13.33</v>
      </c>
      <c r="EX70" s="29">
        <v>50</v>
      </c>
      <c r="EY70" s="29">
        <v>0</v>
      </c>
      <c r="EZ70" s="29">
        <f>MIN(MAX(EX70:EY70)+0.15*FC70, 100)</f>
        <v>50</v>
      </c>
      <c r="FA70" s="1">
        <v>0</v>
      </c>
      <c r="FB70" s="1">
        <v>0</v>
      </c>
      <c r="FC70" s="1">
        <f>MAX(FA70:FB70)</f>
        <v>0</v>
      </c>
      <c r="FD70" s="15">
        <f>AVERAGE(EW70,EZ70,FC70)</f>
        <v>21.11</v>
      </c>
      <c r="FE70" s="3">
        <v>0.25</v>
      </c>
      <c r="FF70" s="3">
        <v>0.2</v>
      </c>
      <c r="FG70" s="3">
        <v>0.25</v>
      </c>
      <c r="FH70" s="3">
        <v>0.3</v>
      </c>
      <c r="FI70" s="25">
        <f>MIN(IF(D70="Yes",AR70+DI70,0),100)</f>
        <v>86</v>
      </c>
      <c r="FJ70" s="25">
        <f>IF(FN70&lt;0,FI70+FN70*-4,FI70)</f>
        <v>86</v>
      </c>
      <c r="FK70" s="25">
        <f>MIN(IF(D70="Yes",AR70+EA70,0), 100)</f>
        <v>50.761666666666663</v>
      </c>
      <c r="FL70" s="25">
        <f>MIN(IF(D70="Yes",AR70+ET70,0),100)</f>
        <v>54.109999999999992</v>
      </c>
      <c r="FM70" s="25">
        <f>MIN(IF(D70="Yes",AR70+FD70,0), 100)</f>
        <v>24.11</v>
      </c>
      <c r="FN70" s="26">
        <f>FE70*FI70+FF70*FK70+FG70*FL70+FH70*FM70</f>
        <v>52.412833333333325</v>
      </c>
      <c r="FO70" s="26">
        <f>FE70*FJ70+FF70*FK70+FG70*FL70+FH70*FM70</f>
        <v>52.412833333333325</v>
      </c>
    </row>
    <row r="71" spans="1:171" customFormat="1" x14ac:dyDescent="0.3">
      <c r="A71">
        <v>1402019049</v>
      </c>
      <c r="B71" t="s">
        <v>274</v>
      </c>
      <c r="C71" t="s">
        <v>140</v>
      </c>
      <c r="D71" s="2" t="s">
        <v>301</v>
      </c>
      <c r="E71" s="6">
        <v>1</v>
      </c>
      <c r="F71" s="6"/>
      <c r="G71" s="7">
        <v>1</v>
      </c>
      <c r="H71" s="7"/>
      <c r="I71" s="6">
        <v>1</v>
      </c>
      <c r="J71" s="6"/>
      <c r="K71" s="7"/>
      <c r="L71" s="7"/>
      <c r="M71" s="6"/>
      <c r="N71" s="8"/>
      <c r="O71" s="7"/>
      <c r="P71" s="7"/>
      <c r="Q71" s="6"/>
      <c r="R71" s="8"/>
      <c r="S71" s="7">
        <v>1</v>
      </c>
      <c r="T71" s="7"/>
      <c r="U71" s="6"/>
      <c r="V71" s="16"/>
      <c r="W71" s="7"/>
      <c r="X71" s="7"/>
      <c r="Y71" s="6"/>
      <c r="Z71" s="6"/>
      <c r="AA71" s="7"/>
      <c r="AB71" s="7"/>
      <c r="AC71" s="6"/>
      <c r="AD71" s="6"/>
      <c r="AE71" s="7"/>
      <c r="AF71" s="8"/>
      <c r="AG71" s="10">
        <v>14</v>
      </c>
      <c r="AH71" s="10">
        <v>10</v>
      </c>
      <c r="AI71" s="10">
        <f>COUNT(E71:AF71)</f>
        <v>4</v>
      </c>
      <c r="AJ71" s="22">
        <f>IF(D71="Yes",(AG71-AI71+(DI71-50)/AH71)/AG71,0)</f>
        <v>1.1000000000000001</v>
      </c>
      <c r="AK71" s="11">
        <f>SUM(E71:AF71)</f>
        <v>4</v>
      </c>
      <c r="AL71" s="10">
        <f>MAX(AK71-AM71-AN71,0)*-1</f>
        <v>0</v>
      </c>
      <c r="AM71" s="10">
        <v>10</v>
      </c>
      <c r="AN71" s="10">
        <v>3</v>
      </c>
      <c r="AO71" s="7">
        <f>AK71+AL71+AP71</f>
        <v>4</v>
      </c>
      <c r="AP71" s="6"/>
      <c r="AQ71" s="3">
        <v>0.5</v>
      </c>
      <c r="AR71" s="15">
        <f>MIN(AO71,AM71)*AQ71</f>
        <v>2</v>
      </c>
      <c r="AS71" s="6">
        <v>0</v>
      </c>
      <c r="AT71" s="6">
        <v>0</v>
      </c>
      <c r="AU71" s="6">
        <v>4</v>
      </c>
      <c r="AV71" s="6">
        <v>0</v>
      </c>
      <c r="AW71" s="7"/>
      <c r="AX71" s="7">
        <v>0</v>
      </c>
      <c r="AY71" s="7"/>
      <c r="AZ71" s="7">
        <v>0</v>
      </c>
      <c r="BA71" s="6"/>
      <c r="BB71" s="6">
        <v>0</v>
      </c>
      <c r="BC71" s="6"/>
      <c r="BD71" s="6">
        <v>0</v>
      </c>
      <c r="BE71" s="7"/>
      <c r="BF71" s="7">
        <f>IF(EF71&gt;=70, 5, 0)</f>
        <v>0</v>
      </c>
      <c r="BG71" s="7"/>
      <c r="BH71" s="7"/>
      <c r="BI71" s="7">
        <v>0</v>
      </c>
      <c r="BJ71" s="6"/>
      <c r="BK71" s="6">
        <f>IF(EW71&gt;=70, 6, 0)</f>
        <v>0</v>
      </c>
      <c r="BL71" s="6">
        <v>0</v>
      </c>
      <c r="BM71" s="7">
        <v>0</v>
      </c>
      <c r="BN71" s="7">
        <v>-5</v>
      </c>
      <c r="BO71" s="7">
        <v>0</v>
      </c>
      <c r="BP71" s="6"/>
      <c r="BQ71" s="6">
        <f>IF(EZ71&gt;=70, 6, 0)</f>
        <v>0</v>
      </c>
      <c r="BR71" s="6">
        <v>0</v>
      </c>
      <c r="BS71" s="7"/>
      <c r="BT71" s="7">
        <v>0</v>
      </c>
      <c r="BU71" s="7">
        <v>0</v>
      </c>
      <c r="BV71" s="6">
        <v>5</v>
      </c>
      <c r="BW71" s="6">
        <v>0</v>
      </c>
      <c r="BX71" s="6">
        <f>IF(EK71&gt;=70, 5, 0)</f>
        <v>0</v>
      </c>
      <c r="BY71" s="6">
        <v>0</v>
      </c>
      <c r="BZ71" s="6">
        <v>0</v>
      </c>
      <c r="CA71" s="6">
        <v>0</v>
      </c>
      <c r="CB71" s="6">
        <v>0</v>
      </c>
      <c r="CC71" s="6">
        <v>0</v>
      </c>
      <c r="CD71" s="6">
        <v>0</v>
      </c>
      <c r="CE71" s="6">
        <v>0</v>
      </c>
      <c r="CF71" s="6">
        <v>0</v>
      </c>
      <c r="CG71" s="6">
        <v>0</v>
      </c>
      <c r="CH71" s="6">
        <v>0</v>
      </c>
      <c r="CI71" s="6">
        <v>0</v>
      </c>
      <c r="CJ71" s="6">
        <v>0</v>
      </c>
      <c r="CK71" s="7">
        <v>0</v>
      </c>
      <c r="CL71" s="7">
        <v>0</v>
      </c>
      <c r="CM71" s="7">
        <v>0</v>
      </c>
      <c r="CN71" s="6">
        <v>0</v>
      </c>
      <c r="CO71" s="6">
        <f>IF(ES71&gt;=70, 5, 0)</f>
        <v>0</v>
      </c>
      <c r="CP71" s="6">
        <v>0</v>
      </c>
      <c r="CQ71" s="6"/>
      <c r="CR71" s="6">
        <v>0</v>
      </c>
      <c r="CS71" s="7"/>
      <c r="CT71" s="7">
        <f>IF(FC71&gt;=70, 6, 0)</f>
        <v>0</v>
      </c>
      <c r="CU71" s="7">
        <v>0</v>
      </c>
      <c r="CV71" s="6">
        <v>20</v>
      </c>
      <c r="CW71" s="7">
        <v>6</v>
      </c>
      <c r="CX71" s="7">
        <v>6</v>
      </c>
      <c r="CY71" s="7">
        <v>0</v>
      </c>
      <c r="CZ71" s="7">
        <v>0</v>
      </c>
      <c r="DA71" s="7">
        <v>10</v>
      </c>
      <c r="DB71" s="7">
        <f>IF(AND(DS71&gt;0,DW71&gt;0),4,0)</f>
        <v>0</v>
      </c>
      <c r="DC71" s="7">
        <f>IF(AND(EF71&gt;0,EK71&gt;0,EP71&gt;0),4,0)</f>
        <v>4</v>
      </c>
      <c r="DD71" s="7">
        <f>IF(SUM(BW71,BY71,CB71,CC71,CE71,CH71,CK71,CL71,CN71,CP71)&gt;-1,4,0)</f>
        <v>4</v>
      </c>
      <c r="DE71" s="7">
        <f>IF(FC71&gt;0,4,0)</f>
        <v>0</v>
      </c>
      <c r="DF71" s="6"/>
      <c r="DG71" s="10">
        <f>SUM(AS71:DF71)</f>
        <v>54</v>
      </c>
      <c r="DH71" s="10">
        <v>50</v>
      </c>
      <c r="DI71" s="17">
        <f>DG71+DH71</f>
        <v>104</v>
      </c>
      <c r="DJ71" s="1">
        <v>34.29</v>
      </c>
      <c r="DK71" s="18">
        <v>25</v>
      </c>
      <c r="DL71" s="18">
        <v>100</v>
      </c>
      <c r="DM71" s="29">
        <f>AVERAGE(DK71:DL71)</f>
        <v>62.5</v>
      </c>
      <c r="DN71" s="1">
        <v>0</v>
      </c>
      <c r="DO71" s="29">
        <v>75</v>
      </c>
      <c r="DP71" s="1">
        <v>0</v>
      </c>
      <c r="DQ71" s="1"/>
      <c r="DR71" s="1">
        <f>IF(DQ71&gt;68, 68, DQ71)</f>
        <v>0</v>
      </c>
      <c r="DS71" s="1">
        <f>MAX(DP71,DR71)</f>
        <v>0</v>
      </c>
      <c r="DT71" s="29">
        <v>0</v>
      </c>
      <c r="DU71" s="29"/>
      <c r="DV71" s="29">
        <f>IF(DU71&gt;68,68,DU71)</f>
        <v>0</v>
      </c>
      <c r="DW71" s="29">
        <f>MAX(DT71,DV71)</f>
        <v>0</v>
      </c>
      <c r="DX71" s="18">
        <v>0</v>
      </c>
      <c r="DY71" s="18">
        <v>0</v>
      </c>
      <c r="DZ71" s="1"/>
      <c r="EA71" s="15">
        <f>AVERAGE(DJ71,DM71:DO71, DS71, DW71)</f>
        <v>28.631666666666664</v>
      </c>
      <c r="EB71" s="1">
        <v>13.33</v>
      </c>
      <c r="EC71" s="1">
        <v>33.33</v>
      </c>
      <c r="ED71" s="1">
        <v>53.33</v>
      </c>
      <c r="EE71" s="1">
        <f>IF(ED71&gt;68,68,ED71)</f>
        <v>53.33</v>
      </c>
      <c r="EF71" s="1">
        <f>MAX(EB71:EC71,EE71)</f>
        <v>53.33</v>
      </c>
      <c r="EG71" s="29">
        <v>22.22</v>
      </c>
      <c r="EH71" s="29">
        <v>60</v>
      </c>
      <c r="EI71" s="29">
        <v>26.67</v>
      </c>
      <c r="EJ71" s="29">
        <f>IF(EI71&gt;68,68,EI71)</f>
        <v>26.67</v>
      </c>
      <c r="EK71" s="29">
        <f>MAX(EG71:EH71,EJ71)</f>
        <v>60</v>
      </c>
      <c r="EL71" s="1">
        <v>22.22</v>
      </c>
      <c r="EM71" s="1">
        <v>66.67</v>
      </c>
      <c r="EN71" s="1">
        <v>0</v>
      </c>
      <c r="EO71" s="1">
        <f>IF(EN71&gt;68,68,EN71)</f>
        <v>0</v>
      </c>
      <c r="EP71" s="1">
        <f>MAX(EL71:EM71,EO71)</f>
        <v>66.67</v>
      </c>
      <c r="EQ71" s="29">
        <v>0</v>
      </c>
      <c r="ER71" s="29">
        <v>0</v>
      </c>
      <c r="ES71" s="29"/>
      <c r="ET71" s="15">
        <f>AVERAGE(EF71,EK71,EP71,ES71)</f>
        <v>60</v>
      </c>
      <c r="EU71" s="1">
        <v>0</v>
      </c>
      <c r="EV71" s="1">
        <v>0</v>
      </c>
      <c r="EW71" s="1">
        <f>MIN(MAX(EU71:EV71)+0.2*FC71, 100)</f>
        <v>0</v>
      </c>
      <c r="EX71" s="29">
        <v>50</v>
      </c>
      <c r="EY71" s="29">
        <v>0</v>
      </c>
      <c r="EZ71" s="29">
        <f>MIN(MAX(EX71:EY71)+0.15*FC71, 100)</f>
        <v>50</v>
      </c>
      <c r="FA71" s="1">
        <v>0</v>
      </c>
      <c r="FB71" s="1">
        <v>0</v>
      </c>
      <c r="FC71" s="1">
        <f>MAX(FA71:FB71)</f>
        <v>0</v>
      </c>
      <c r="FD71" s="15">
        <f>AVERAGE(EW71,EZ71,FC71)</f>
        <v>16.666666666666668</v>
      </c>
      <c r="FE71" s="3">
        <v>0.25</v>
      </c>
      <c r="FF71" s="3">
        <v>0.2</v>
      </c>
      <c r="FG71" s="3">
        <v>0.25</v>
      </c>
      <c r="FH71" s="3">
        <v>0.3</v>
      </c>
      <c r="FI71" s="25">
        <f>MIN(IF(D71="Yes",AR71+DI71,0),100)</f>
        <v>100</v>
      </c>
      <c r="FJ71" s="25">
        <f>IF(FN71&lt;0,FI71+FN71*-4,FI71)</f>
        <v>100</v>
      </c>
      <c r="FK71" s="25">
        <f>MIN(IF(D71="Yes",AR71+EA71,0), 100)</f>
        <v>30.631666666666664</v>
      </c>
      <c r="FL71" s="25">
        <f>MIN(IF(D71="Yes",AR71+ET71,0),100)</f>
        <v>62</v>
      </c>
      <c r="FM71" s="25">
        <f>MIN(IF(D71="Yes",AR71+FD71,0), 100)</f>
        <v>18.666666666666668</v>
      </c>
      <c r="FN71" s="26">
        <f>FE71*FI71+FF71*FK71+FG71*FL71+FH71*FM71</f>
        <v>52.226333333333336</v>
      </c>
      <c r="FO71" s="26">
        <f>FE71*FJ71+FF71*FK71+FG71*FL71+FH71*FM71</f>
        <v>52.226333333333336</v>
      </c>
    </row>
    <row r="72" spans="1:171" customFormat="1" x14ac:dyDescent="0.3">
      <c r="A72">
        <v>1402019117</v>
      </c>
      <c r="B72" t="s">
        <v>177</v>
      </c>
      <c r="C72" t="s">
        <v>112</v>
      </c>
      <c r="D72" s="2" t="s">
        <v>301</v>
      </c>
      <c r="E72" s="6"/>
      <c r="F72" s="6"/>
      <c r="G72" s="7"/>
      <c r="H72" s="7">
        <v>1</v>
      </c>
      <c r="I72" s="6"/>
      <c r="J72" s="6"/>
      <c r="K72" s="7">
        <v>1</v>
      </c>
      <c r="L72" s="7"/>
      <c r="M72" s="6">
        <v>1</v>
      </c>
      <c r="N72" s="8"/>
      <c r="O72" s="7"/>
      <c r="P72" s="7"/>
      <c r="Q72" s="6"/>
      <c r="R72" s="8"/>
      <c r="S72" s="7">
        <v>1</v>
      </c>
      <c r="T72" s="7">
        <v>1</v>
      </c>
      <c r="U72" s="6"/>
      <c r="V72" s="16"/>
      <c r="W72" s="7"/>
      <c r="X72" s="7"/>
      <c r="Y72" s="6"/>
      <c r="Z72" s="6"/>
      <c r="AA72" s="7"/>
      <c r="AB72" s="7"/>
      <c r="AC72" s="6"/>
      <c r="AD72" s="6"/>
      <c r="AE72" s="7"/>
      <c r="AF72" s="8"/>
      <c r="AG72" s="10">
        <v>14</v>
      </c>
      <c r="AH72" s="10">
        <v>10</v>
      </c>
      <c r="AI72" s="10">
        <f>COUNT(E72:AF72)</f>
        <v>5</v>
      </c>
      <c r="AJ72" s="22">
        <f>IF(D72="Yes",(AG72-AI72+(DI72-50)/AH72)/AG72,0)</f>
        <v>0.86428571428571421</v>
      </c>
      <c r="AK72" s="11">
        <f>SUM(E72:AF72)</f>
        <v>5</v>
      </c>
      <c r="AL72" s="10">
        <f>MAX(AK72-AM72-AN72,0)*-1</f>
        <v>0</v>
      </c>
      <c r="AM72" s="10">
        <v>10</v>
      </c>
      <c r="AN72" s="10">
        <v>3</v>
      </c>
      <c r="AO72" s="7">
        <f>AK72+AL72+AP72</f>
        <v>5</v>
      </c>
      <c r="AP72" s="6"/>
      <c r="AQ72" s="3">
        <v>0.5</v>
      </c>
      <c r="AR72" s="15">
        <f>MIN(AO72,AM72)*AQ72</f>
        <v>2.5</v>
      </c>
      <c r="AS72" s="6">
        <v>0</v>
      </c>
      <c r="AT72" s="6">
        <v>0</v>
      </c>
      <c r="AU72" s="6">
        <v>4</v>
      </c>
      <c r="AV72" s="6">
        <v>0</v>
      </c>
      <c r="AW72" s="7"/>
      <c r="AX72" s="7">
        <v>0</v>
      </c>
      <c r="AY72" s="7"/>
      <c r="AZ72" s="7">
        <v>0</v>
      </c>
      <c r="BA72" s="6"/>
      <c r="BB72" s="6">
        <v>0</v>
      </c>
      <c r="BC72" s="6"/>
      <c r="BD72" s="6">
        <v>0</v>
      </c>
      <c r="BE72" s="7"/>
      <c r="BF72" s="7">
        <f>IF(EF72&gt;=70, 5, 0)</f>
        <v>0</v>
      </c>
      <c r="BG72" s="7"/>
      <c r="BH72" s="7"/>
      <c r="BI72" s="7">
        <v>0</v>
      </c>
      <c r="BJ72" s="6"/>
      <c r="BK72" s="6">
        <f>IF(EW72&gt;=70, 6, 0)</f>
        <v>0</v>
      </c>
      <c r="BL72" s="6">
        <v>-5</v>
      </c>
      <c r="BM72" s="7">
        <v>0</v>
      </c>
      <c r="BN72" s="7">
        <v>0</v>
      </c>
      <c r="BO72" s="7">
        <v>0</v>
      </c>
      <c r="BP72" s="6">
        <v>2</v>
      </c>
      <c r="BQ72" s="6">
        <f>IF(EZ72&gt;=70, 6, 0)</f>
        <v>0</v>
      </c>
      <c r="BR72" s="6">
        <v>0</v>
      </c>
      <c r="BS72" s="7"/>
      <c r="BT72" s="7">
        <v>0</v>
      </c>
      <c r="BU72" s="7">
        <v>0</v>
      </c>
      <c r="BV72" s="6">
        <v>5</v>
      </c>
      <c r="BW72" s="6">
        <v>0</v>
      </c>
      <c r="BX72" s="6">
        <f>IF(EK72&gt;=70, 5, 0)</f>
        <v>5</v>
      </c>
      <c r="BY72" s="6">
        <v>0</v>
      </c>
      <c r="BZ72" s="6">
        <v>0</v>
      </c>
      <c r="CA72" s="6">
        <v>0</v>
      </c>
      <c r="CB72" s="6">
        <v>0</v>
      </c>
      <c r="CC72" s="6">
        <v>0</v>
      </c>
      <c r="CD72" s="6">
        <v>0</v>
      </c>
      <c r="CE72" s="6">
        <v>0</v>
      </c>
      <c r="CF72" s="6">
        <v>0</v>
      </c>
      <c r="CG72" s="6">
        <v>0</v>
      </c>
      <c r="CH72" s="6">
        <v>0</v>
      </c>
      <c r="CI72" s="6">
        <v>0</v>
      </c>
      <c r="CJ72" s="6">
        <v>0</v>
      </c>
      <c r="CK72" s="7">
        <v>0</v>
      </c>
      <c r="CL72" s="7">
        <v>0</v>
      </c>
      <c r="CM72" s="7">
        <v>0</v>
      </c>
      <c r="CN72" s="6">
        <v>0</v>
      </c>
      <c r="CO72" s="6">
        <f>IF(ES72&gt;=70, 5, 0)</f>
        <v>0</v>
      </c>
      <c r="CP72" s="6">
        <v>-5</v>
      </c>
      <c r="CQ72" s="6"/>
      <c r="CR72" s="6">
        <v>0</v>
      </c>
      <c r="CS72" s="7"/>
      <c r="CT72" s="7">
        <f>IF(FC72&gt;=70, 6, 0)</f>
        <v>0</v>
      </c>
      <c r="CU72" s="7">
        <v>-5</v>
      </c>
      <c r="CV72" s="6"/>
      <c r="CW72" s="7">
        <v>6</v>
      </c>
      <c r="CX72" s="7">
        <v>0</v>
      </c>
      <c r="CY72" s="7">
        <v>10</v>
      </c>
      <c r="CZ72" s="7">
        <v>0</v>
      </c>
      <c r="DA72" s="7">
        <v>10</v>
      </c>
      <c r="DB72" s="7">
        <f>IF(AND(DS72&gt;0,DW72&gt;0),4,0)</f>
        <v>0</v>
      </c>
      <c r="DC72" s="7">
        <f>IF(AND(EF72&gt;0,EK72&gt;0,EP72&gt;0),4,0)</f>
        <v>4</v>
      </c>
      <c r="DD72" s="7">
        <f>IF(SUM(BW72,BY72,CB72,CC72,CE72,CH72,CK72,CL72,CN72,CP72)&gt;-1,4,0)</f>
        <v>0</v>
      </c>
      <c r="DE72" s="7">
        <f>IF(FC72&gt;0,4,0)</f>
        <v>0</v>
      </c>
      <c r="DF72" s="6"/>
      <c r="DG72" s="10">
        <f>SUM(AS72:DF72)</f>
        <v>31</v>
      </c>
      <c r="DH72" s="10">
        <v>50</v>
      </c>
      <c r="DI72" s="17">
        <f>DG72+DH72</f>
        <v>81</v>
      </c>
      <c r="DJ72" s="1">
        <v>74.290000000000006</v>
      </c>
      <c r="DK72" s="18">
        <v>75</v>
      </c>
      <c r="DL72" s="18">
        <v>0</v>
      </c>
      <c r="DM72" s="29">
        <f>AVERAGE(DK72:DL72)</f>
        <v>37.5</v>
      </c>
      <c r="DN72" s="1">
        <v>0</v>
      </c>
      <c r="DO72" s="29">
        <v>15</v>
      </c>
      <c r="DP72" s="1">
        <v>38</v>
      </c>
      <c r="DQ72" s="1"/>
      <c r="DR72" s="1">
        <f>IF(DQ72&gt;68, 68, DQ72)</f>
        <v>0</v>
      </c>
      <c r="DS72" s="1">
        <f>MAX(DP72,DR72)</f>
        <v>38</v>
      </c>
      <c r="DT72" s="29">
        <v>0</v>
      </c>
      <c r="DU72" s="29">
        <v>0</v>
      </c>
      <c r="DV72" s="29">
        <f>IF(DU72&gt;68,68,DU72)</f>
        <v>0</v>
      </c>
      <c r="DW72" s="29">
        <f>MAX(DT72,DV72)</f>
        <v>0</v>
      </c>
      <c r="DX72" s="18">
        <v>0</v>
      </c>
      <c r="DY72" s="18">
        <v>0</v>
      </c>
      <c r="DZ72" s="1"/>
      <c r="EA72" s="15">
        <f>AVERAGE(DJ72,DM72:DO72, DS72, DW72)</f>
        <v>27.465000000000003</v>
      </c>
      <c r="EB72" s="1">
        <v>33.33</v>
      </c>
      <c r="EC72" s="1">
        <v>60</v>
      </c>
      <c r="ED72" s="1">
        <v>0</v>
      </c>
      <c r="EE72" s="1">
        <f>IF(ED72&gt;68,68,ED72)</f>
        <v>0</v>
      </c>
      <c r="EF72" s="1">
        <f>MAX(EB72:EC72,EE72)</f>
        <v>60</v>
      </c>
      <c r="EG72" s="29">
        <v>38.89</v>
      </c>
      <c r="EH72" s="29">
        <v>80</v>
      </c>
      <c r="EI72" s="29">
        <v>0</v>
      </c>
      <c r="EJ72" s="29">
        <f>IF(EI72&gt;68,68,EI72)</f>
        <v>0</v>
      </c>
      <c r="EK72" s="29">
        <f>MAX(EG72:EH72,EJ72)</f>
        <v>80</v>
      </c>
      <c r="EL72" s="1">
        <v>38.89</v>
      </c>
      <c r="EM72" s="1">
        <v>86.67</v>
      </c>
      <c r="EN72" s="1">
        <v>0</v>
      </c>
      <c r="EO72" s="1">
        <f>IF(EN72&gt;68,68,EN72)</f>
        <v>0</v>
      </c>
      <c r="EP72" s="1">
        <f>MAX(EL72:EM72,EO72)</f>
        <v>86.67</v>
      </c>
      <c r="EQ72" s="29">
        <v>0</v>
      </c>
      <c r="ER72" s="29">
        <v>0</v>
      </c>
      <c r="ES72" s="29"/>
      <c r="ET72" s="15">
        <f>AVERAGE(EF72,EK72,EP72,ES72)</f>
        <v>75.556666666666672</v>
      </c>
      <c r="EU72" s="1">
        <v>6.67</v>
      </c>
      <c r="EV72" s="1">
        <v>8</v>
      </c>
      <c r="EW72" s="1">
        <f>MIN(MAX(EU72:EV72)+0.2*FC72, 100)</f>
        <v>8</v>
      </c>
      <c r="EX72" s="29">
        <v>41.67</v>
      </c>
      <c r="EY72" s="29">
        <v>0</v>
      </c>
      <c r="EZ72" s="29">
        <f>MIN(MAX(EX72:EY72)+0.15*FC72, 100)</f>
        <v>41.67</v>
      </c>
      <c r="FA72" s="1">
        <v>0</v>
      </c>
      <c r="FB72" s="1">
        <v>0</v>
      </c>
      <c r="FC72" s="1">
        <f>MAX(FA72:FB72)</f>
        <v>0</v>
      </c>
      <c r="FD72" s="15">
        <f>AVERAGE(EW72,EZ72,FC72)</f>
        <v>16.556666666666668</v>
      </c>
      <c r="FE72" s="3">
        <v>0.25</v>
      </c>
      <c r="FF72" s="3">
        <v>0.2</v>
      </c>
      <c r="FG72" s="3">
        <v>0.25</v>
      </c>
      <c r="FH72" s="3">
        <v>0.3</v>
      </c>
      <c r="FI72" s="25">
        <f>MIN(IF(D72="Yes",AR72+DI72,0),100)</f>
        <v>83.5</v>
      </c>
      <c r="FJ72" s="25">
        <f>IF(FN72&lt;0,FI72+FN72*-4,FI72)</f>
        <v>83.5</v>
      </c>
      <c r="FK72" s="25">
        <f>MIN(IF(D72="Yes",AR72+EA72,0), 100)</f>
        <v>29.965000000000003</v>
      </c>
      <c r="FL72" s="25">
        <f>MIN(IF(D72="Yes",AR72+ET72,0),100)</f>
        <v>78.056666666666672</v>
      </c>
      <c r="FM72" s="25">
        <f>MIN(IF(D72="Yes",AR72+FD72,0), 100)</f>
        <v>19.056666666666668</v>
      </c>
      <c r="FN72" s="26">
        <f>FE72*FI72+FF72*FK72+FG72*FL72+FH72*FM72</f>
        <v>52.099166666666669</v>
      </c>
      <c r="FO72" s="26">
        <f>FE72*FJ72+FF72*FK72+FG72*FL72+FH72*FM72</f>
        <v>52.099166666666669</v>
      </c>
    </row>
    <row r="73" spans="1:171" customFormat="1" x14ac:dyDescent="0.3">
      <c r="A73">
        <v>1402019005</v>
      </c>
      <c r="B73" t="s">
        <v>201</v>
      </c>
      <c r="C73" t="s">
        <v>114</v>
      </c>
      <c r="D73" s="2" t="s">
        <v>301</v>
      </c>
      <c r="E73" s="6"/>
      <c r="F73" s="6"/>
      <c r="G73" s="7">
        <v>1</v>
      </c>
      <c r="H73" s="7"/>
      <c r="I73" s="6">
        <v>1</v>
      </c>
      <c r="J73" s="6"/>
      <c r="K73" s="7">
        <v>1</v>
      </c>
      <c r="L73" s="7"/>
      <c r="M73" s="6"/>
      <c r="N73" s="8"/>
      <c r="O73" s="7"/>
      <c r="P73" s="7"/>
      <c r="Q73" s="6"/>
      <c r="R73" s="8"/>
      <c r="S73" s="7">
        <v>0</v>
      </c>
      <c r="T73" s="7">
        <v>1</v>
      </c>
      <c r="U73" s="6">
        <v>1</v>
      </c>
      <c r="V73" s="16"/>
      <c r="W73" s="7">
        <v>1</v>
      </c>
      <c r="X73" s="7"/>
      <c r="Y73" s="6"/>
      <c r="Z73" s="6"/>
      <c r="AA73" s="7"/>
      <c r="AB73" s="7"/>
      <c r="AC73" s="6"/>
      <c r="AD73" s="6"/>
      <c r="AE73" s="7"/>
      <c r="AF73" s="8"/>
      <c r="AG73" s="10">
        <v>14</v>
      </c>
      <c r="AH73" s="10">
        <v>10</v>
      </c>
      <c r="AI73" s="10">
        <f>COUNT(E73:AF73)</f>
        <v>7</v>
      </c>
      <c r="AJ73" s="22">
        <f>IF(D73="Yes",(AG73-AI73+(DI73-50)/AH73)/AG73,0)</f>
        <v>0.83571428571428563</v>
      </c>
      <c r="AK73" s="11">
        <f>SUM(E73:AF73)</f>
        <v>6</v>
      </c>
      <c r="AL73" s="10">
        <f>MAX(AK73-AM73-AN73,0)*-1</f>
        <v>0</v>
      </c>
      <c r="AM73" s="10">
        <v>10</v>
      </c>
      <c r="AN73" s="10">
        <v>3</v>
      </c>
      <c r="AO73" s="7">
        <f>AK73+AL73+AP73</f>
        <v>6</v>
      </c>
      <c r="AP73" s="6"/>
      <c r="AQ73" s="3">
        <v>0.5</v>
      </c>
      <c r="AR73" s="15">
        <f>MIN(AO73,AM73)*AQ73</f>
        <v>3</v>
      </c>
      <c r="AS73" s="6">
        <v>0</v>
      </c>
      <c r="AT73" s="6">
        <v>0</v>
      </c>
      <c r="AU73" s="6">
        <v>7</v>
      </c>
      <c r="AV73" s="6">
        <v>0</v>
      </c>
      <c r="AW73" s="7"/>
      <c r="AX73" s="7">
        <v>0</v>
      </c>
      <c r="AY73" s="7"/>
      <c r="AZ73" s="7">
        <v>0</v>
      </c>
      <c r="BA73" s="6"/>
      <c r="BB73" s="6">
        <v>0</v>
      </c>
      <c r="BC73" s="6"/>
      <c r="BD73" s="6">
        <v>0</v>
      </c>
      <c r="BE73" s="7"/>
      <c r="BF73" s="7">
        <f>IF(EF73&gt;=70, 5, 0)</f>
        <v>0</v>
      </c>
      <c r="BG73" s="7"/>
      <c r="BH73" s="7"/>
      <c r="BI73" s="7">
        <v>0</v>
      </c>
      <c r="BJ73" s="6"/>
      <c r="BK73" s="6">
        <f>IF(EW73&gt;=70, 6, 0)</f>
        <v>0</v>
      </c>
      <c r="BL73" s="6">
        <v>0</v>
      </c>
      <c r="BM73" s="7">
        <v>0</v>
      </c>
      <c r="BN73" s="7">
        <v>-5</v>
      </c>
      <c r="BO73" s="7">
        <v>0</v>
      </c>
      <c r="BP73" s="6">
        <v>2</v>
      </c>
      <c r="BQ73" s="6">
        <f>IF(EZ73&gt;=70, 6, 0)</f>
        <v>0</v>
      </c>
      <c r="BR73" s="6">
        <v>0</v>
      </c>
      <c r="BS73" s="7"/>
      <c r="BT73" s="7">
        <v>0</v>
      </c>
      <c r="BU73" s="7">
        <v>0</v>
      </c>
      <c r="BV73" s="6">
        <v>5</v>
      </c>
      <c r="BW73" s="6">
        <v>0</v>
      </c>
      <c r="BX73" s="6">
        <f>IF(EK73&gt;=70, 5, 0)</f>
        <v>5</v>
      </c>
      <c r="BY73" s="6">
        <v>0</v>
      </c>
      <c r="BZ73" s="6">
        <v>0</v>
      </c>
      <c r="CA73" s="6">
        <v>0</v>
      </c>
      <c r="CB73" s="6">
        <v>0</v>
      </c>
      <c r="CC73" s="6">
        <v>0</v>
      </c>
      <c r="CD73" s="6">
        <v>0</v>
      </c>
      <c r="CE73" s="6">
        <v>0</v>
      </c>
      <c r="CF73" s="6">
        <v>0</v>
      </c>
      <c r="CG73" s="6">
        <v>0</v>
      </c>
      <c r="CH73" s="6">
        <v>0</v>
      </c>
      <c r="CI73" s="6">
        <v>0</v>
      </c>
      <c r="CJ73" s="6">
        <v>0</v>
      </c>
      <c r="CK73" s="7">
        <v>3</v>
      </c>
      <c r="CL73" s="7">
        <v>0</v>
      </c>
      <c r="CM73" s="7">
        <v>0</v>
      </c>
      <c r="CN73" s="6">
        <v>0</v>
      </c>
      <c r="CO73" s="6">
        <f>IF(ES73&gt;=70, 5, 0)</f>
        <v>0</v>
      </c>
      <c r="CP73" s="6">
        <v>0</v>
      </c>
      <c r="CQ73" s="6"/>
      <c r="CR73" s="6">
        <v>0</v>
      </c>
      <c r="CS73" s="7"/>
      <c r="CT73" s="7">
        <f>IF(FC73&gt;=70, 6, 0)</f>
        <v>0</v>
      </c>
      <c r="CU73" s="7">
        <v>0</v>
      </c>
      <c r="CV73" s="6"/>
      <c r="CW73" s="7">
        <v>6</v>
      </c>
      <c r="CX73" s="7">
        <v>6</v>
      </c>
      <c r="CY73" s="7">
        <v>0</v>
      </c>
      <c r="CZ73" s="7">
        <v>0</v>
      </c>
      <c r="DA73" s="7">
        <v>10</v>
      </c>
      <c r="DB73" s="7">
        <f>IF(AND(DS73&gt;0,DW73&gt;0),4,0)</f>
        <v>0</v>
      </c>
      <c r="DC73" s="7">
        <f>IF(AND(EF73&gt;0,EK73&gt;0,EP73&gt;0),4,0)</f>
        <v>4</v>
      </c>
      <c r="DD73" s="7">
        <f>IF(SUM(BW73,BY73,CB73,CC73,CE73,CH73,CK73,CL73,CN73,CP73)&gt;-1,4,0)</f>
        <v>4</v>
      </c>
      <c r="DE73" s="7">
        <f>IF(FC73&gt;0,4,0)</f>
        <v>0</v>
      </c>
      <c r="DF73" s="6"/>
      <c r="DG73" s="10">
        <f>SUM(AS73:DF73)</f>
        <v>47</v>
      </c>
      <c r="DH73" s="10">
        <v>50</v>
      </c>
      <c r="DI73" s="17">
        <f>DG73+DH73</f>
        <v>97</v>
      </c>
      <c r="DJ73" s="1">
        <v>82.86</v>
      </c>
      <c r="DK73" s="18">
        <v>50</v>
      </c>
      <c r="DL73" s="18">
        <v>100</v>
      </c>
      <c r="DM73" s="29">
        <f>AVERAGE(DK73:DL73)</f>
        <v>75</v>
      </c>
      <c r="DN73" s="1">
        <v>0</v>
      </c>
      <c r="DO73" s="29">
        <v>65</v>
      </c>
      <c r="DP73" s="1">
        <v>44</v>
      </c>
      <c r="DQ73" s="1"/>
      <c r="DR73" s="1">
        <f>IF(DQ73&gt;68, 68, DQ73)</f>
        <v>0</v>
      </c>
      <c r="DS73" s="1">
        <f>MAX(DP73,DR73)</f>
        <v>44</v>
      </c>
      <c r="DT73" s="29">
        <v>0</v>
      </c>
      <c r="DU73" s="29"/>
      <c r="DV73" s="29">
        <f>IF(DU73&gt;68,68,DU73)</f>
        <v>0</v>
      </c>
      <c r="DW73" s="29">
        <f>MAX(DT73,DV73)</f>
        <v>0</v>
      </c>
      <c r="DX73" s="18">
        <v>0</v>
      </c>
      <c r="DY73" s="18">
        <v>0</v>
      </c>
      <c r="DZ73" s="1"/>
      <c r="EA73" s="15">
        <f>AVERAGE(DJ73,DM73:DO73, DS73, DW73)</f>
        <v>44.476666666666667</v>
      </c>
      <c r="EB73" s="1">
        <v>53.33</v>
      </c>
      <c r="EC73" s="1">
        <v>60</v>
      </c>
      <c r="ED73" s="1">
        <v>0</v>
      </c>
      <c r="EE73" s="1">
        <f>IF(ED73&gt;68,68,ED73)</f>
        <v>0</v>
      </c>
      <c r="EF73" s="1">
        <f>MAX(EB73:EC73,EE73)</f>
        <v>60</v>
      </c>
      <c r="EG73" s="29">
        <v>27.78</v>
      </c>
      <c r="EH73" s="29">
        <v>73.33</v>
      </c>
      <c r="EI73" s="29">
        <v>0</v>
      </c>
      <c r="EJ73" s="29">
        <f>IF(EI73&gt;68,68,EI73)</f>
        <v>0</v>
      </c>
      <c r="EK73" s="29">
        <f>MAX(EG73:EH73,EJ73)</f>
        <v>73.33</v>
      </c>
      <c r="EL73" s="1">
        <v>27.78</v>
      </c>
      <c r="EM73" s="1">
        <v>40</v>
      </c>
      <c r="EN73" s="1">
        <v>0</v>
      </c>
      <c r="EO73" s="1">
        <f>IF(EN73&gt;68,68,EN73)</f>
        <v>0</v>
      </c>
      <c r="EP73" s="1">
        <f>MAX(EL73:EM73,EO73)</f>
        <v>40</v>
      </c>
      <c r="EQ73" s="29">
        <v>0</v>
      </c>
      <c r="ER73" s="29">
        <v>0</v>
      </c>
      <c r="ES73" s="29"/>
      <c r="ET73" s="15">
        <f>AVERAGE(EF73,EK73,EP73,ES73)</f>
        <v>57.776666666666664</v>
      </c>
      <c r="EU73" s="1">
        <v>6.67</v>
      </c>
      <c r="EV73" s="1">
        <v>0</v>
      </c>
      <c r="EW73" s="1">
        <f>MIN(MAX(EU73:EV73)+0.2*FC73, 100)</f>
        <v>6.67</v>
      </c>
      <c r="EX73" s="29">
        <v>8.33</v>
      </c>
      <c r="EY73" s="29">
        <v>0</v>
      </c>
      <c r="EZ73" s="29">
        <f>MIN(MAX(EX73:EY73)+0.15*FC73, 100)</f>
        <v>8.33</v>
      </c>
      <c r="FA73" s="1">
        <v>0</v>
      </c>
      <c r="FB73" s="1">
        <v>0</v>
      </c>
      <c r="FC73" s="1">
        <f>MAX(FA73:FB73)</f>
        <v>0</v>
      </c>
      <c r="FD73" s="15">
        <f>AVERAGE(EW73,EZ73,FC73)</f>
        <v>5</v>
      </c>
      <c r="FE73" s="3">
        <v>0.25</v>
      </c>
      <c r="FF73" s="3">
        <v>0.2</v>
      </c>
      <c r="FG73" s="3">
        <v>0.25</v>
      </c>
      <c r="FH73" s="3">
        <v>0.3</v>
      </c>
      <c r="FI73" s="25">
        <f>MIN(IF(D73="Yes",AR73+DI73,0),100)</f>
        <v>100</v>
      </c>
      <c r="FJ73" s="25">
        <f>IF(FN73&lt;0,FI73+FN73*-4,FI73)</f>
        <v>100</v>
      </c>
      <c r="FK73" s="25">
        <f>MIN(IF(D73="Yes",AR73+EA73,0), 100)</f>
        <v>47.476666666666667</v>
      </c>
      <c r="FL73" s="25">
        <f>MIN(IF(D73="Yes",AR73+ET73,0),100)</f>
        <v>60.776666666666664</v>
      </c>
      <c r="FM73" s="25">
        <f>MIN(IF(D73="Yes",AR73+FD73,0), 100)</f>
        <v>8</v>
      </c>
      <c r="FN73" s="26">
        <f>FE73*FI73+FF73*FK73+FG73*FL73+FH73*FM73</f>
        <v>52.089500000000001</v>
      </c>
      <c r="FO73" s="26">
        <f>FE73*FJ73+FF73*FK73+FG73*FL73+FH73*FM73</f>
        <v>52.089500000000001</v>
      </c>
    </row>
    <row r="74" spans="1:171" customFormat="1" x14ac:dyDescent="0.3">
      <c r="A74">
        <v>1402019060</v>
      </c>
      <c r="B74" t="s">
        <v>277</v>
      </c>
      <c r="C74" t="s">
        <v>140</v>
      </c>
      <c r="D74" s="2" t="s">
        <v>301</v>
      </c>
      <c r="E74" s="6"/>
      <c r="F74" s="6"/>
      <c r="G74" s="7"/>
      <c r="H74" s="7"/>
      <c r="I74" s="6">
        <v>0</v>
      </c>
      <c r="J74" s="6">
        <v>1</v>
      </c>
      <c r="K74" s="7"/>
      <c r="L74" s="7">
        <v>1</v>
      </c>
      <c r="M74" s="6"/>
      <c r="N74" s="8"/>
      <c r="O74" s="7"/>
      <c r="P74" s="7"/>
      <c r="Q74" s="6"/>
      <c r="R74" s="8"/>
      <c r="S74" s="7">
        <v>0</v>
      </c>
      <c r="T74" s="7">
        <v>1</v>
      </c>
      <c r="U74" s="6"/>
      <c r="V74" s="6"/>
      <c r="W74" s="7"/>
      <c r="X74" s="7"/>
      <c r="Y74" s="6"/>
      <c r="Z74" s="6"/>
      <c r="AA74" s="7"/>
      <c r="AB74" s="7"/>
      <c r="AC74" s="6"/>
      <c r="AD74" s="6"/>
      <c r="AE74" s="7"/>
      <c r="AF74" s="8"/>
      <c r="AG74" s="10">
        <v>14</v>
      </c>
      <c r="AH74" s="10">
        <v>10</v>
      </c>
      <c r="AI74" s="10">
        <f>COUNT(E74:AF74)</f>
        <v>5</v>
      </c>
      <c r="AJ74" s="22">
        <f>IF(D74="Yes",(AG74-AI74+(DI74-50)/AH74)/AG74,0)</f>
        <v>0.79285714285714282</v>
      </c>
      <c r="AK74" s="11">
        <f>SUM(E74:AF74)</f>
        <v>3</v>
      </c>
      <c r="AL74" s="10">
        <f>MAX(AK74-AM74-AN74,0)*-1</f>
        <v>0</v>
      </c>
      <c r="AM74" s="10">
        <v>10</v>
      </c>
      <c r="AN74" s="10">
        <v>3</v>
      </c>
      <c r="AO74" s="7">
        <f>AK74+AL74+AP74</f>
        <v>3</v>
      </c>
      <c r="AP74" s="6"/>
      <c r="AQ74" s="3">
        <v>0.5</v>
      </c>
      <c r="AR74" s="15">
        <f>MIN(AO74,AM74)*AQ74</f>
        <v>1.5</v>
      </c>
      <c r="AS74" s="6">
        <v>0</v>
      </c>
      <c r="AT74" s="6">
        <v>0</v>
      </c>
      <c r="AU74" s="6">
        <v>1</v>
      </c>
      <c r="AV74" s="6">
        <v>0</v>
      </c>
      <c r="AW74" s="7"/>
      <c r="AX74" s="7">
        <v>0</v>
      </c>
      <c r="AY74" s="7"/>
      <c r="AZ74" s="7">
        <v>-5</v>
      </c>
      <c r="BA74" s="6"/>
      <c r="BB74" s="6">
        <v>0</v>
      </c>
      <c r="BC74" s="6"/>
      <c r="BD74" s="6">
        <v>0</v>
      </c>
      <c r="BE74" s="7"/>
      <c r="BF74" s="7">
        <f>IF(EF74&gt;=70, 5, 0)</f>
        <v>0</v>
      </c>
      <c r="BG74" s="7"/>
      <c r="BH74" s="7"/>
      <c r="BI74" s="7">
        <v>0</v>
      </c>
      <c r="BJ74" s="6"/>
      <c r="BK74" s="6">
        <f>IF(EW74&gt;=70, 6, 0)</f>
        <v>0</v>
      </c>
      <c r="BL74" s="6">
        <v>0</v>
      </c>
      <c r="BM74" s="7">
        <v>0</v>
      </c>
      <c r="BN74" s="7">
        <v>0</v>
      </c>
      <c r="BO74" s="7">
        <v>0</v>
      </c>
      <c r="BP74" s="6"/>
      <c r="BQ74" s="6">
        <f>IF(EZ74&gt;=70, 6, 0)</f>
        <v>0</v>
      </c>
      <c r="BR74" s="6">
        <v>0</v>
      </c>
      <c r="BS74" s="7"/>
      <c r="BT74" s="7">
        <v>0</v>
      </c>
      <c r="BU74" s="7">
        <v>-5</v>
      </c>
      <c r="BV74" s="6"/>
      <c r="BW74" s="6">
        <v>0</v>
      </c>
      <c r="BX74" s="6">
        <f>IF(EK74&gt;=70, 5, 0)</f>
        <v>5</v>
      </c>
      <c r="BY74" s="6">
        <v>0</v>
      </c>
      <c r="BZ74" s="6">
        <v>0</v>
      </c>
      <c r="CA74" s="6">
        <v>0</v>
      </c>
      <c r="CB74" s="6">
        <v>0</v>
      </c>
      <c r="CC74" s="6">
        <v>0</v>
      </c>
      <c r="CD74" s="6">
        <v>0</v>
      </c>
      <c r="CE74" s="6">
        <v>0</v>
      </c>
      <c r="CF74" s="6">
        <v>0</v>
      </c>
      <c r="CG74" s="6">
        <v>0</v>
      </c>
      <c r="CH74" s="6">
        <v>0</v>
      </c>
      <c r="CI74" s="6">
        <v>0</v>
      </c>
      <c r="CJ74" s="6">
        <v>0</v>
      </c>
      <c r="CK74" s="7">
        <v>0</v>
      </c>
      <c r="CL74" s="7">
        <v>-5</v>
      </c>
      <c r="CM74" s="7">
        <v>0</v>
      </c>
      <c r="CN74" s="6">
        <v>0</v>
      </c>
      <c r="CO74" s="6">
        <f>IF(ES74&gt;=70, 5, 0)</f>
        <v>0</v>
      </c>
      <c r="CP74" s="6">
        <v>0</v>
      </c>
      <c r="CQ74" s="6"/>
      <c r="CR74" s="6">
        <v>0</v>
      </c>
      <c r="CS74" s="7"/>
      <c r="CT74" s="7">
        <f>IF(FC74&gt;=70, 6, 0)</f>
        <v>0</v>
      </c>
      <c r="CU74" s="7">
        <v>0</v>
      </c>
      <c r="CV74" s="6">
        <v>20</v>
      </c>
      <c r="CW74" s="7">
        <v>6</v>
      </c>
      <c r="CX74" s="7">
        <v>0</v>
      </c>
      <c r="CY74" s="7">
        <v>0</v>
      </c>
      <c r="CZ74" s="7">
        <v>0</v>
      </c>
      <c r="DA74" s="7">
        <v>0</v>
      </c>
      <c r="DB74" s="7">
        <f>IF(AND(DS74&gt;0,DW74&gt;0),4,0)</f>
        <v>0</v>
      </c>
      <c r="DC74" s="7">
        <f>IF(AND(EF74&gt;0,EK74&gt;0,EP74&gt;0),4,0)</f>
        <v>4</v>
      </c>
      <c r="DD74" s="7">
        <f>IF(SUM(BW74,BY74,CB74,CC74,CE74,CH74,CK74,CL74,CN74,CP74)&gt;-1,4,0)</f>
        <v>0</v>
      </c>
      <c r="DE74" s="7">
        <f>IF(FC74&gt;0,4,0)</f>
        <v>0</v>
      </c>
      <c r="DF74" s="6"/>
      <c r="DG74" s="10">
        <f>SUM(AS74:DF74)</f>
        <v>21</v>
      </c>
      <c r="DH74" s="10">
        <v>50</v>
      </c>
      <c r="DI74" s="17">
        <f>DG74+DH74</f>
        <v>71</v>
      </c>
      <c r="DJ74" s="1">
        <v>82.86</v>
      </c>
      <c r="DK74" s="18">
        <v>50</v>
      </c>
      <c r="DL74" s="18">
        <v>100</v>
      </c>
      <c r="DM74" s="29">
        <f>AVERAGE(DK74:DL74)</f>
        <v>75</v>
      </c>
      <c r="DN74" s="1">
        <v>95</v>
      </c>
      <c r="DO74" s="29">
        <v>0</v>
      </c>
      <c r="DP74" s="1">
        <v>0</v>
      </c>
      <c r="DQ74" s="1"/>
      <c r="DR74" s="1">
        <f>IF(DQ74&gt;68, 68, DQ74)</f>
        <v>0</v>
      </c>
      <c r="DS74" s="1">
        <f>MAX(DP74,DR74)</f>
        <v>0</v>
      </c>
      <c r="DT74" s="29"/>
      <c r="DU74" s="29">
        <v>100</v>
      </c>
      <c r="DV74" s="29">
        <f>IF(DU74&gt;68,68,DU74)</f>
        <v>68</v>
      </c>
      <c r="DW74" s="29">
        <f>MAX(DT74,DV74)</f>
        <v>68</v>
      </c>
      <c r="DX74" s="18">
        <v>0</v>
      </c>
      <c r="DY74" s="18">
        <v>0</v>
      </c>
      <c r="DZ74" s="1"/>
      <c r="EA74" s="15">
        <f>AVERAGE(DJ74,DM74:DO74, DS74, DW74)</f>
        <v>53.476666666666667</v>
      </c>
      <c r="EB74" s="1">
        <v>53.33</v>
      </c>
      <c r="EC74" s="1">
        <v>46.67</v>
      </c>
      <c r="ED74" s="1">
        <v>33.33</v>
      </c>
      <c r="EE74" s="1">
        <f>IF(ED74&gt;68,68,ED74)</f>
        <v>33.33</v>
      </c>
      <c r="EF74" s="1">
        <f>MAX(EB74:EC74,EE74)</f>
        <v>53.33</v>
      </c>
      <c r="EG74" s="29">
        <v>61.11</v>
      </c>
      <c r="EH74" s="29">
        <v>73.33</v>
      </c>
      <c r="EI74" s="29">
        <v>0</v>
      </c>
      <c r="EJ74" s="29">
        <f>IF(EI74&gt;68,68,EI74)</f>
        <v>0</v>
      </c>
      <c r="EK74" s="29">
        <f>MAX(EG74:EH74,EJ74)</f>
        <v>73.33</v>
      </c>
      <c r="EL74" s="1">
        <v>61.11</v>
      </c>
      <c r="EM74" s="1">
        <v>86.67</v>
      </c>
      <c r="EN74" s="1">
        <v>0</v>
      </c>
      <c r="EO74" s="1">
        <f>IF(EN74&gt;68,68,EN74)</f>
        <v>0</v>
      </c>
      <c r="EP74" s="1">
        <f>MAX(EL74:EM74,EO74)</f>
        <v>86.67</v>
      </c>
      <c r="EQ74" s="29">
        <v>0</v>
      </c>
      <c r="ER74" s="29">
        <v>0</v>
      </c>
      <c r="ES74" s="29"/>
      <c r="ET74" s="15">
        <f>AVERAGE(EF74,EK74,EP74,ES74)</f>
        <v>71.11</v>
      </c>
      <c r="EU74" s="1">
        <v>0</v>
      </c>
      <c r="EV74" s="1">
        <v>0</v>
      </c>
      <c r="EW74" s="1">
        <f>MIN(MAX(EU74:EV74)+0.2*FC74, 100)</f>
        <v>0</v>
      </c>
      <c r="EX74" s="29">
        <v>41.67</v>
      </c>
      <c r="EY74" s="29">
        <v>0</v>
      </c>
      <c r="EZ74" s="29">
        <f>MIN(MAX(EX74:EY74)+0.15*FC74, 100)</f>
        <v>41.67</v>
      </c>
      <c r="FA74" s="1">
        <v>0</v>
      </c>
      <c r="FB74" s="1">
        <v>0</v>
      </c>
      <c r="FC74" s="1">
        <f>MAX(FA74:FB74)</f>
        <v>0</v>
      </c>
      <c r="FD74" s="15">
        <f>AVERAGE(EW74,EZ74,FC74)</f>
        <v>13.89</v>
      </c>
      <c r="FE74" s="3">
        <v>0.25</v>
      </c>
      <c r="FF74" s="3">
        <v>0.2</v>
      </c>
      <c r="FG74" s="3">
        <v>0.25</v>
      </c>
      <c r="FH74" s="3">
        <v>0.3</v>
      </c>
      <c r="FI74" s="25">
        <f>MIN(IF(D74="Yes",AR74+DI74,0),100)</f>
        <v>72.5</v>
      </c>
      <c r="FJ74" s="25">
        <f>IF(FN74&lt;0,FI74+FN74*-4,FI74)</f>
        <v>72.5</v>
      </c>
      <c r="FK74" s="25">
        <f>MIN(IF(D74="Yes",AR74+EA74,0), 100)</f>
        <v>54.976666666666667</v>
      </c>
      <c r="FL74" s="25">
        <f>MIN(IF(D74="Yes",AR74+ET74,0),100)</f>
        <v>72.61</v>
      </c>
      <c r="FM74" s="25">
        <f>MIN(IF(D74="Yes",AR74+FD74,0), 100)</f>
        <v>15.39</v>
      </c>
      <c r="FN74" s="26">
        <f>FE74*FI74+FF74*FK74+FG74*FL74+FH74*FM74</f>
        <v>51.889833333333335</v>
      </c>
      <c r="FO74" s="26">
        <f>FE74*FJ74+FF74*FK74+FG74*FL74+FH74*FM74</f>
        <v>51.889833333333335</v>
      </c>
    </row>
    <row r="75" spans="1:171" customFormat="1" x14ac:dyDescent="0.3">
      <c r="A75">
        <v>1402019026</v>
      </c>
      <c r="B75" t="s">
        <v>212</v>
      </c>
      <c r="C75" t="s">
        <v>114</v>
      </c>
      <c r="D75" s="2" t="s">
        <v>301</v>
      </c>
      <c r="E75" s="6">
        <v>1</v>
      </c>
      <c r="F75" s="6"/>
      <c r="G75" s="7">
        <v>1</v>
      </c>
      <c r="H75" s="7"/>
      <c r="I75" s="6">
        <v>1</v>
      </c>
      <c r="J75" s="6"/>
      <c r="K75" s="7"/>
      <c r="L75" s="7"/>
      <c r="M75" s="6">
        <v>1</v>
      </c>
      <c r="N75" s="8"/>
      <c r="O75" s="7"/>
      <c r="P75" s="7"/>
      <c r="Q75" s="6"/>
      <c r="R75" s="8"/>
      <c r="S75" s="7"/>
      <c r="T75" s="7"/>
      <c r="U75" s="6"/>
      <c r="V75" s="16"/>
      <c r="W75" s="7"/>
      <c r="X75" s="7"/>
      <c r="Y75" s="6"/>
      <c r="Z75" s="6"/>
      <c r="AA75" s="7"/>
      <c r="AB75" s="7"/>
      <c r="AC75" s="6"/>
      <c r="AD75" s="6"/>
      <c r="AE75" s="7"/>
      <c r="AF75" s="8"/>
      <c r="AG75" s="10">
        <v>14</v>
      </c>
      <c r="AH75" s="10">
        <v>10</v>
      </c>
      <c r="AI75" s="10">
        <f>COUNT(E75:AF75)</f>
        <v>4</v>
      </c>
      <c r="AJ75" s="22">
        <f>IF(D75="Yes",(AG75-AI75+(DI75-50)/AH75)/AG75,0)</f>
        <v>1.0571428571428572</v>
      </c>
      <c r="AK75" s="11">
        <f>SUM(E75:AF75)</f>
        <v>4</v>
      </c>
      <c r="AL75" s="10">
        <f>MAX(AK75-AM75-AN75,0)*-1</f>
        <v>0</v>
      </c>
      <c r="AM75" s="10">
        <v>10</v>
      </c>
      <c r="AN75" s="10">
        <v>3</v>
      </c>
      <c r="AO75" s="7">
        <f>AK75+AL75+AP75</f>
        <v>4</v>
      </c>
      <c r="AP75" s="6"/>
      <c r="AQ75" s="3">
        <v>0.5</v>
      </c>
      <c r="AR75" s="15">
        <f>MIN(AO75,AM75)*AQ75</f>
        <v>2</v>
      </c>
      <c r="AS75" s="6">
        <v>0</v>
      </c>
      <c r="AT75" s="6">
        <v>0</v>
      </c>
      <c r="AU75" s="6">
        <v>0</v>
      </c>
      <c r="AV75" s="6">
        <v>0</v>
      </c>
      <c r="AW75" s="7"/>
      <c r="AX75" s="7">
        <v>0</v>
      </c>
      <c r="AY75" s="7"/>
      <c r="AZ75" s="7">
        <v>0</v>
      </c>
      <c r="BA75" s="6"/>
      <c r="BB75" s="6">
        <v>3</v>
      </c>
      <c r="BC75" s="6"/>
      <c r="BD75" s="6">
        <v>0</v>
      </c>
      <c r="BE75" s="7"/>
      <c r="BF75" s="7">
        <f>IF(EF75&gt;=70, 5, 0)</f>
        <v>0</v>
      </c>
      <c r="BG75" s="7"/>
      <c r="BH75" s="7"/>
      <c r="BI75" s="7">
        <v>0</v>
      </c>
      <c r="BJ75" s="6"/>
      <c r="BK75" s="6">
        <f>IF(EW75&gt;=70, 6, 0)</f>
        <v>0</v>
      </c>
      <c r="BL75" s="6">
        <v>0</v>
      </c>
      <c r="BM75" s="7">
        <v>0</v>
      </c>
      <c r="BN75" s="7">
        <v>-5</v>
      </c>
      <c r="BO75" s="7">
        <v>0</v>
      </c>
      <c r="BP75" s="6"/>
      <c r="BQ75" s="6">
        <f>IF(EZ75&gt;=70, 6, 0)</f>
        <v>0</v>
      </c>
      <c r="BR75" s="6">
        <v>0</v>
      </c>
      <c r="BS75" s="7"/>
      <c r="BT75" s="7">
        <v>0</v>
      </c>
      <c r="BU75" s="7">
        <v>-5</v>
      </c>
      <c r="BV75" s="6">
        <v>5</v>
      </c>
      <c r="BW75" s="6">
        <v>0</v>
      </c>
      <c r="BX75" s="6">
        <f>IF(EK75&gt;=70, 5, 0)</f>
        <v>0</v>
      </c>
      <c r="BY75" s="6">
        <v>0</v>
      </c>
      <c r="BZ75" s="6">
        <v>0</v>
      </c>
      <c r="CA75" s="6">
        <v>0</v>
      </c>
      <c r="CB75" s="6">
        <v>0</v>
      </c>
      <c r="CC75" s="6">
        <v>0</v>
      </c>
      <c r="CD75" s="6">
        <v>0</v>
      </c>
      <c r="CE75" s="6">
        <v>0</v>
      </c>
      <c r="CF75" s="6">
        <v>0</v>
      </c>
      <c r="CG75" s="6">
        <v>0</v>
      </c>
      <c r="CH75" s="6">
        <v>0</v>
      </c>
      <c r="CI75" s="6">
        <v>0</v>
      </c>
      <c r="CJ75" s="6">
        <v>0</v>
      </c>
      <c r="CK75" s="7">
        <v>0</v>
      </c>
      <c r="CL75" s="7">
        <v>0</v>
      </c>
      <c r="CM75" s="7">
        <v>0</v>
      </c>
      <c r="CN75" s="6">
        <v>0</v>
      </c>
      <c r="CO75" s="6">
        <f>IF(ES75&gt;=70, 5, 0)</f>
        <v>0</v>
      </c>
      <c r="CP75" s="6">
        <v>0</v>
      </c>
      <c r="CQ75" s="6"/>
      <c r="CR75" s="6">
        <v>0</v>
      </c>
      <c r="CS75" s="7"/>
      <c r="CT75" s="7">
        <f>IF(FC75&gt;=70, 6, 0)</f>
        <v>0</v>
      </c>
      <c r="CU75" s="7">
        <v>0</v>
      </c>
      <c r="CV75" s="6">
        <v>20</v>
      </c>
      <c r="CW75" s="7">
        <v>6</v>
      </c>
      <c r="CX75" s="7">
        <v>6</v>
      </c>
      <c r="CY75" s="7">
        <v>0</v>
      </c>
      <c r="CZ75" s="7">
        <v>0</v>
      </c>
      <c r="DA75" s="7">
        <v>10</v>
      </c>
      <c r="DB75" s="7">
        <f>IF(AND(DS75&gt;0,DW75&gt;0),4,0)</f>
        <v>0</v>
      </c>
      <c r="DC75" s="7">
        <f>IF(AND(EF75&gt;0,EK75&gt;0,EP75&gt;0),4,0)</f>
        <v>4</v>
      </c>
      <c r="DD75" s="7">
        <f>IF(SUM(BW75,BY75,CB75,CC75,CE75,CH75,CK75,CL75,CN75,CP75)&gt;-1,4,0)</f>
        <v>4</v>
      </c>
      <c r="DE75" s="7">
        <f>IF(FC75&gt;0,4,0)</f>
        <v>0</v>
      </c>
      <c r="DF75" s="6"/>
      <c r="DG75" s="10">
        <f>SUM(AS75:DF75)</f>
        <v>48</v>
      </c>
      <c r="DH75" s="10">
        <v>50</v>
      </c>
      <c r="DI75" s="17">
        <f>DG75+DH75</f>
        <v>98</v>
      </c>
      <c r="DJ75" s="1">
        <v>48.57</v>
      </c>
      <c r="DK75" s="18">
        <v>25</v>
      </c>
      <c r="DL75" s="18">
        <v>50</v>
      </c>
      <c r="DM75" s="29">
        <f>AVERAGE(DK75:DL75)</f>
        <v>37.5</v>
      </c>
      <c r="DN75" s="1">
        <v>0</v>
      </c>
      <c r="DO75" s="29">
        <v>35</v>
      </c>
      <c r="DP75" s="1">
        <v>0</v>
      </c>
      <c r="DQ75" s="1"/>
      <c r="DR75" s="1">
        <f>IF(DQ75&gt;68, 68, DQ75)</f>
        <v>0</v>
      </c>
      <c r="DS75" s="1">
        <f>MAX(DP75,DR75)</f>
        <v>0</v>
      </c>
      <c r="DT75" s="29">
        <v>0</v>
      </c>
      <c r="DU75" s="29"/>
      <c r="DV75" s="29">
        <f>IF(DU75&gt;68,68,DU75)</f>
        <v>0</v>
      </c>
      <c r="DW75" s="29">
        <f>MAX(DT75,DV75)</f>
        <v>0</v>
      </c>
      <c r="DX75" s="18">
        <v>0</v>
      </c>
      <c r="DY75" s="18">
        <v>0</v>
      </c>
      <c r="DZ75" s="1"/>
      <c r="EA75" s="15">
        <f>AVERAGE(DJ75,DM75:DO75, DS75, DW75)</f>
        <v>20.178333333333331</v>
      </c>
      <c r="EB75" s="1">
        <v>46.67</v>
      </c>
      <c r="EC75" s="1">
        <v>53.33</v>
      </c>
      <c r="ED75" s="1">
        <v>40</v>
      </c>
      <c r="EE75" s="1">
        <f>IF(ED75&gt;68,68,ED75)</f>
        <v>40</v>
      </c>
      <c r="EF75" s="1">
        <f>MAX(EB75:EC75,EE75)</f>
        <v>53.33</v>
      </c>
      <c r="EG75" s="29">
        <v>27.78</v>
      </c>
      <c r="EH75" s="29">
        <v>53.33</v>
      </c>
      <c r="EI75" s="29">
        <v>46.67</v>
      </c>
      <c r="EJ75" s="29">
        <f>IF(EI75&gt;68,68,EI75)</f>
        <v>46.67</v>
      </c>
      <c r="EK75" s="29">
        <f>MAX(EG75:EH75,EJ75)</f>
        <v>53.33</v>
      </c>
      <c r="EL75" s="1">
        <v>27.78</v>
      </c>
      <c r="EM75" s="1">
        <v>66.67</v>
      </c>
      <c r="EN75" s="1">
        <v>0</v>
      </c>
      <c r="EO75" s="1">
        <f>IF(EN75&gt;68,68,EN75)</f>
        <v>0</v>
      </c>
      <c r="EP75" s="1">
        <f>MAX(EL75:EM75,EO75)</f>
        <v>66.67</v>
      </c>
      <c r="EQ75" s="29">
        <v>0</v>
      </c>
      <c r="ER75" s="29">
        <v>0</v>
      </c>
      <c r="ES75" s="29"/>
      <c r="ET75" s="15">
        <f>AVERAGE(EF75,EK75,EP75,ES75)</f>
        <v>57.776666666666664</v>
      </c>
      <c r="EU75" s="1">
        <v>13.33</v>
      </c>
      <c r="EV75" s="1">
        <v>0</v>
      </c>
      <c r="EW75" s="1">
        <f>MIN(MAX(EU75:EV75)+0.2*FC75, 100)</f>
        <v>13.33</v>
      </c>
      <c r="EX75" s="29">
        <v>50</v>
      </c>
      <c r="EY75" s="29">
        <v>0</v>
      </c>
      <c r="EZ75" s="29">
        <f>MIN(MAX(EX75:EY75)+0.15*FC75, 100)</f>
        <v>50</v>
      </c>
      <c r="FA75" s="1">
        <v>0</v>
      </c>
      <c r="FB75" s="1">
        <v>0</v>
      </c>
      <c r="FC75" s="1">
        <f>MAX(FA75:FB75)</f>
        <v>0</v>
      </c>
      <c r="FD75" s="15">
        <f>AVERAGE(EW75,EZ75,FC75)</f>
        <v>21.11</v>
      </c>
      <c r="FE75" s="3">
        <v>0.25</v>
      </c>
      <c r="FF75" s="3">
        <v>0.2</v>
      </c>
      <c r="FG75" s="3">
        <v>0.25</v>
      </c>
      <c r="FH75" s="3">
        <v>0.3</v>
      </c>
      <c r="FI75" s="25">
        <f>MIN(IF(D75="Yes",AR75+DI75,0),100)</f>
        <v>100</v>
      </c>
      <c r="FJ75" s="25">
        <f>IF(FN75&lt;0,FI75+FN75*-4,FI75)</f>
        <v>100</v>
      </c>
      <c r="FK75" s="25">
        <f>MIN(IF(D75="Yes",AR75+EA75,0), 100)</f>
        <v>22.178333333333331</v>
      </c>
      <c r="FL75" s="25">
        <f>MIN(IF(D75="Yes",AR75+ET75,0),100)</f>
        <v>59.776666666666664</v>
      </c>
      <c r="FM75" s="25">
        <f>MIN(IF(D75="Yes",AR75+FD75,0), 100)</f>
        <v>23.11</v>
      </c>
      <c r="FN75" s="26">
        <f>FE75*FI75+FF75*FK75+FG75*FL75+FH75*FM75</f>
        <v>51.31283333333333</v>
      </c>
      <c r="FO75" s="26">
        <f>FE75*FJ75+FF75*FK75+FG75*FL75+FH75*FM75</f>
        <v>51.31283333333333</v>
      </c>
    </row>
    <row r="76" spans="1:171" customFormat="1" x14ac:dyDescent="0.3">
      <c r="A76">
        <v>1402019077</v>
      </c>
      <c r="B76" t="s">
        <v>283</v>
      </c>
      <c r="C76" t="s">
        <v>140</v>
      </c>
      <c r="D76" s="2" t="s">
        <v>301</v>
      </c>
      <c r="E76" s="6"/>
      <c r="F76" s="6"/>
      <c r="G76" s="7"/>
      <c r="H76" s="7">
        <v>1</v>
      </c>
      <c r="I76" s="6"/>
      <c r="J76" s="6">
        <v>1</v>
      </c>
      <c r="K76" s="7"/>
      <c r="L76" s="7"/>
      <c r="M76" s="6"/>
      <c r="N76" s="8"/>
      <c r="O76" s="7"/>
      <c r="P76" s="7"/>
      <c r="Q76" s="6"/>
      <c r="R76" s="8"/>
      <c r="S76" s="7">
        <v>0</v>
      </c>
      <c r="T76" s="7">
        <v>1</v>
      </c>
      <c r="U76" s="6"/>
      <c r="V76" s="6"/>
      <c r="W76" s="7"/>
      <c r="X76" s="7"/>
      <c r="Y76" s="6"/>
      <c r="Z76" s="6"/>
      <c r="AA76" s="7"/>
      <c r="AB76" s="7"/>
      <c r="AC76" s="6"/>
      <c r="AD76" s="6"/>
      <c r="AE76" s="7"/>
      <c r="AF76" s="8"/>
      <c r="AG76" s="10">
        <v>14</v>
      </c>
      <c r="AH76" s="10">
        <v>10</v>
      </c>
      <c r="AI76" s="10">
        <f>COUNT(E76:AF76)</f>
        <v>4</v>
      </c>
      <c r="AJ76" s="22">
        <f>IF(D76="Yes",(AG76-AI76+(DI76-50)/AH76)/AG76,0)</f>
        <v>1.0142857142857142</v>
      </c>
      <c r="AK76" s="11">
        <f>SUM(E76:AF76)</f>
        <v>3</v>
      </c>
      <c r="AL76" s="10">
        <f>MAX(AK76-AM76-AN76,0)*-1</f>
        <v>0</v>
      </c>
      <c r="AM76" s="10">
        <v>10</v>
      </c>
      <c r="AN76" s="10">
        <v>3</v>
      </c>
      <c r="AO76" s="7">
        <f>AK76+AL76+AP76</f>
        <v>3</v>
      </c>
      <c r="AP76" s="6"/>
      <c r="AQ76" s="3">
        <v>0.5</v>
      </c>
      <c r="AR76" s="15">
        <f>MIN(AO76,AM76)*AQ76</f>
        <v>1.5</v>
      </c>
      <c r="AS76" s="6">
        <v>0</v>
      </c>
      <c r="AT76" s="6">
        <v>0</v>
      </c>
      <c r="AU76" s="6">
        <v>1</v>
      </c>
      <c r="AV76" s="6">
        <v>0</v>
      </c>
      <c r="AW76" s="7"/>
      <c r="AX76" s="7">
        <v>0</v>
      </c>
      <c r="AY76" s="7"/>
      <c r="AZ76" s="7">
        <v>0</v>
      </c>
      <c r="BA76" s="6"/>
      <c r="BB76" s="6">
        <v>0</v>
      </c>
      <c r="BC76" s="6"/>
      <c r="BD76" s="6">
        <v>0</v>
      </c>
      <c r="BE76" s="7"/>
      <c r="BF76" s="7">
        <f>IF(EF76&gt;=70, 5, 0)</f>
        <v>0</v>
      </c>
      <c r="BG76" s="7"/>
      <c r="BH76" s="7"/>
      <c r="BI76" s="7">
        <v>0</v>
      </c>
      <c r="BJ76" s="6"/>
      <c r="BK76" s="6">
        <f>IF(EW76&gt;=70, 6, 0)</f>
        <v>0</v>
      </c>
      <c r="BL76" s="6">
        <v>0</v>
      </c>
      <c r="BM76" s="7">
        <v>0</v>
      </c>
      <c r="BN76" s="7">
        <v>0</v>
      </c>
      <c r="BO76" s="7">
        <v>0</v>
      </c>
      <c r="BP76" s="6"/>
      <c r="BQ76" s="6">
        <f>IF(EZ76&gt;=70, 6, 0)</f>
        <v>0</v>
      </c>
      <c r="BR76" s="6">
        <v>0</v>
      </c>
      <c r="BS76" s="7"/>
      <c r="BT76" s="7">
        <v>0</v>
      </c>
      <c r="BU76" s="7">
        <v>0</v>
      </c>
      <c r="BV76" s="6"/>
      <c r="BW76" s="6">
        <v>0</v>
      </c>
      <c r="BX76" s="6">
        <f>IF(EK76&gt;=70, 5, 0)</f>
        <v>0</v>
      </c>
      <c r="BY76" s="6">
        <v>0</v>
      </c>
      <c r="BZ76" s="6">
        <v>0</v>
      </c>
      <c r="CA76" s="6">
        <v>0</v>
      </c>
      <c r="CB76" s="6">
        <v>0</v>
      </c>
      <c r="CC76" s="6">
        <v>0</v>
      </c>
      <c r="CD76" s="6">
        <v>0</v>
      </c>
      <c r="CE76" s="6">
        <v>0</v>
      </c>
      <c r="CF76" s="6">
        <v>0</v>
      </c>
      <c r="CG76" s="6">
        <v>0</v>
      </c>
      <c r="CH76" s="6">
        <v>0</v>
      </c>
      <c r="CI76" s="6">
        <v>0</v>
      </c>
      <c r="CJ76" s="6">
        <v>0</v>
      </c>
      <c r="CK76" s="7">
        <v>0</v>
      </c>
      <c r="CL76" s="7">
        <v>-5</v>
      </c>
      <c r="CM76" s="7">
        <v>0</v>
      </c>
      <c r="CN76" s="6">
        <v>0</v>
      </c>
      <c r="CO76" s="6">
        <f>IF(ES76&gt;=70, 5, 0)</f>
        <v>0</v>
      </c>
      <c r="CP76" s="6">
        <v>0</v>
      </c>
      <c r="CQ76" s="6"/>
      <c r="CR76" s="6">
        <v>0</v>
      </c>
      <c r="CS76" s="7"/>
      <c r="CT76" s="7">
        <f>IF(FC76&gt;=70, 6, 0)</f>
        <v>0</v>
      </c>
      <c r="CU76" s="7">
        <v>-5</v>
      </c>
      <c r="CV76" s="6">
        <v>20</v>
      </c>
      <c r="CW76" s="7">
        <v>6</v>
      </c>
      <c r="CX76" s="7">
        <v>6</v>
      </c>
      <c r="CY76" s="7">
        <v>15</v>
      </c>
      <c r="CZ76" s="7">
        <v>0</v>
      </c>
      <c r="DA76" s="7">
        <v>0</v>
      </c>
      <c r="DB76" s="7">
        <f>IF(AND(DS76&gt;0,DW76&gt;0),4,0)</f>
        <v>0</v>
      </c>
      <c r="DC76" s="7">
        <f>IF(AND(EF76&gt;0,EK76&gt;0,EP76&gt;0),4,0)</f>
        <v>4</v>
      </c>
      <c r="DD76" s="7">
        <f>IF(SUM(BW76,BY76,CB76,CC76,CE76,CH76,CK76,CL76,CN76,CP76)&gt;-1,4,0)</f>
        <v>0</v>
      </c>
      <c r="DE76" s="7">
        <f>IF(FC76&gt;0,4,0)</f>
        <v>0</v>
      </c>
      <c r="DF76" s="6"/>
      <c r="DG76" s="10">
        <f>SUM(AS76:DF76)</f>
        <v>42</v>
      </c>
      <c r="DH76" s="10">
        <v>50</v>
      </c>
      <c r="DI76" s="17">
        <f>DG76+DH76</f>
        <v>92</v>
      </c>
      <c r="DJ76" s="1">
        <v>65.709999999999994</v>
      </c>
      <c r="DK76" s="18">
        <v>50</v>
      </c>
      <c r="DL76" s="18">
        <v>100</v>
      </c>
      <c r="DM76" s="29">
        <f>AVERAGE(DK76:DL76)</f>
        <v>75</v>
      </c>
      <c r="DN76" s="1">
        <v>0</v>
      </c>
      <c r="DO76" s="29">
        <v>0</v>
      </c>
      <c r="DP76" s="1">
        <v>0</v>
      </c>
      <c r="DQ76" s="1">
        <v>90</v>
      </c>
      <c r="DR76" s="1">
        <f>IF(DQ76&gt;68, 68, DQ76)</f>
        <v>68</v>
      </c>
      <c r="DS76" s="1">
        <f>MAX(DP76,DR76)</f>
        <v>68</v>
      </c>
      <c r="DT76" s="29"/>
      <c r="DU76" s="29">
        <v>0</v>
      </c>
      <c r="DV76" s="29">
        <f>IF(DU76&gt;68,68,DU76)</f>
        <v>0</v>
      </c>
      <c r="DW76" s="29">
        <f>MAX(DT76,DV76)</f>
        <v>0</v>
      </c>
      <c r="DX76" s="18">
        <v>0</v>
      </c>
      <c r="DY76" s="18">
        <v>0</v>
      </c>
      <c r="DZ76" s="1"/>
      <c r="EA76" s="15">
        <f>AVERAGE(DJ76,DM76:DO76, DS76, DW76)</f>
        <v>34.784999999999997</v>
      </c>
      <c r="EB76" s="1">
        <v>26.67</v>
      </c>
      <c r="EC76" s="1">
        <v>40</v>
      </c>
      <c r="ED76" s="1">
        <v>86.67</v>
      </c>
      <c r="EE76" s="1">
        <f>IF(ED76&gt;68,68,ED76)</f>
        <v>68</v>
      </c>
      <c r="EF76" s="1">
        <f>MAX(EB76:EC76,EE76)</f>
        <v>68</v>
      </c>
      <c r="EG76" s="29">
        <v>27.78</v>
      </c>
      <c r="EH76" s="29">
        <v>60</v>
      </c>
      <c r="EI76" s="29">
        <v>60</v>
      </c>
      <c r="EJ76" s="29">
        <f>IF(EI76&gt;68,68,EI76)</f>
        <v>60</v>
      </c>
      <c r="EK76" s="29">
        <f>MAX(EG76:EH76,EJ76)</f>
        <v>60</v>
      </c>
      <c r="EL76" s="1">
        <v>27.78</v>
      </c>
      <c r="EM76" s="1">
        <v>46.67</v>
      </c>
      <c r="EN76" s="1">
        <v>0</v>
      </c>
      <c r="EO76" s="1">
        <f>IF(EN76&gt;68,68,EN76)</f>
        <v>0</v>
      </c>
      <c r="EP76" s="1">
        <f>MAX(EL76:EM76,EO76)</f>
        <v>46.67</v>
      </c>
      <c r="EQ76" s="29">
        <v>0</v>
      </c>
      <c r="ER76" s="29">
        <v>0</v>
      </c>
      <c r="ES76" s="29"/>
      <c r="ET76" s="15">
        <f>AVERAGE(EF76,EK76,EP76,ES76)</f>
        <v>58.223333333333336</v>
      </c>
      <c r="EU76" s="1">
        <v>0</v>
      </c>
      <c r="EV76" s="1">
        <v>0</v>
      </c>
      <c r="EW76" s="1">
        <f>MIN(MAX(EU76:EV76)+0.2*FC76, 100)</f>
        <v>0</v>
      </c>
      <c r="EX76" s="29">
        <v>50</v>
      </c>
      <c r="EY76" s="29">
        <v>0</v>
      </c>
      <c r="EZ76" s="29">
        <f>MIN(MAX(EX76:EY76)+0.15*FC76, 100)</f>
        <v>50</v>
      </c>
      <c r="FA76" s="1">
        <v>0</v>
      </c>
      <c r="FB76" s="1">
        <v>0</v>
      </c>
      <c r="FC76" s="1">
        <f>MAX(FA76:FB76)</f>
        <v>0</v>
      </c>
      <c r="FD76" s="15">
        <f>AVERAGE(EW76,EZ76,FC76)</f>
        <v>16.666666666666668</v>
      </c>
      <c r="FE76" s="3">
        <v>0.25</v>
      </c>
      <c r="FF76" s="3">
        <v>0.2</v>
      </c>
      <c r="FG76" s="3">
        <v>0.25</v>
      </c>
      <c r="FH76" s="3">
        <v>0.3</v>
      </c>
      <c r="FI76" s="25">
        <f>MIN(IF(D76="Yes",AR76+DI76,0),100)</f>
        <v>93.5</v>
      </c>
      <c r="FJ76" s="25">
        <f>IF(FN76&lt;0,FI76+FN76*-4,FI76)</f>
        <v>93.5</v>
      </c>
      <c r="FK76" s="25">
        <f>MIN(IF(D76="Yes",AR76+EA76,0), 100)</f>
        <v>36.284999999999997</v>
      </c>
      <c r="FL76" s="25">
        <f>MIN(IF(D76="Yes",AR76+ET76,0),100)</f>
        <v>59.723333333333336</v>
      </c>
      <c r="FM76" s="25">
        <f>MIN(IF(D76="Yes",AR76+FD76,0), 100)</f>
        <v>18.166666666666668</v>
      </c>
      <c r="FN76" s="26">
        <f>FE76*FI76+FF76*FK76+FG76*FL76+FH76*FM76</f>
        <v>51.012833333333333</v>
      </c>
      <c r="FO76" s="26">
        <f>FE76*FJ76+FF76*FK76+FG76*FL76+FH76*FM76</f>
        <v>51.012833333333333</v>
      </c>
    </row>
    <row r="77" spans="1:171" customFormat="1" x14ac:dyDescent="0.3">
      <c r="A77">
        <v>1402019086</v>
      </c>
      <c r="B77" t="s">
        <v>285</v>
      </c>
      <c r="C77" t="s">
        <v>140</v>
      </c>
      <c r="D77" s="2" t="s">
        <v>301</v>
      </c>
      <c r="E77" s="6">
        <v>1</v>
      </c>
      <c r="F77" s="6"/>
      <c r="G77" s="7"/>
      <c r="H77" s="7"/>
      <c r="I77" s="6"/>
      <c r="J77" s="6">
        <v>1</v>
      </c>
      <c r="K77" s="7">
        <v>0</v>
      </c>
      <c r="L77" s="7"/>
      <c r="M77" s="6"/>
      <c r="N77" s="8"/>
      <c r="O77" s="7"/>
      <c r="P77" s="7"/>
      <c r="Q77" s="6"/>
      <c r="R77" s="8"/>
      <c r="S77" s="7">
        <v>1</v>
      </c>
      <c r="T77" s="7">
        <v>1</v>
      </c>
      <c r="U77" s="6"/>
      <c r="V77" s="6"/>
      <c r="W77" s="7"/>
      <c r="X77" s="7"/>
      <c r="Y77" s="6"/>
      <c r="Z77" s="6"/>
      <c r="AA77" s="7"/>
      <c r="AB77" s="7"/>
      <c r="AC77" s="6"/>
      <c r="AD77" s="6"/>
      <c r="AE77" s="7"/>
      <c r="AF77" s="8"/>
      <c r="AG77" s="10">
        <v>14</v>
      </c>
      <c r="AH77" s="10">
        <v>10</v>
      </c>
      <c r="AI77" s="10">
        <f>COUNT(E77:AF77)</f>
        <v>5</v>
      </c>
      <c r="AJ77" s="22">
        <f>IF(D77="Yes",(AG77-AI77+(DI77-50)/AH77)/AG77,0)</f>
        <v>0.88571428571428579</v>
      </c>
      <c r="AK77" s="11">
        <f>SUM(E77:AF77)</f>
        <v>4</v>
      </c>
      <c r="AL77" s="10">
        <f>MAX(AK77-AM77-AN77,0)*-1</f>
        <v>0</v>
      </c>
      <c r="AM77" s="10">
        <v>10</v>
      </c>
      <c r="AN77" s="10">
        <v>3</v>
      </c>
      <c r="AO77" s="7">
        <f>AK77+AL77+AP77</f>
        <v>4</v>
      </c>
      <c r="AP77" s="6"/>
      <c r="AQ77" s="3">
        <v>0.5</v>
      </c>
      <c r="AR77" s="15">
        <f>MIN(AO77,AM77)*AQ77</f>
        <v>2</v>
      </c>
      <c r="AS77" s="6">
        <v>0</v>
      </c>
      <c r="AT77" s="6">
        <v>0</v>
      </c>
      <c r="AU77" s="6">
        <v>3</v>
      </c>
      <c r="AV77" s="6">
        <v>0</v>
      </c>
      <c r="AW77" s="7"/>
      <c r="AX77" s="7">
        <v>0</v>
      </c>
      <c r="AY77" s="7"/>
      <c r="AZ77" s="7">
        <v>0</v>
      </c>
      <c r="BA77" s="6"/>
      <c r="BB77" s="6">
        <v>0</v>
      </c>
      <c r="BC77" s="6"/>
      <c r="BD77" s="6">
        <v>0</v>
      </c>
      <c r="BE77" s="7"/>
      <c r="BF77" s="7">
        <f>IF(EF77&gt;=70, 5, 0)</f>
        <v>5</v>
      </c>
      <c r="BG77" s="7"/>
      <c r="BH77" s="7"/>
      <c r="BI77" s="7">
        <v>0</v>
      </c>
      <c r="BJ77" s="6"/>
      <c r="BK77" s="6">
        <f>IF(EW77&gt;=70, 6, 0)</f>
        <v>0</v>
      </c>
      <c r="BL77" s="6">
        <v>-5</v>
      </c>
      <c r="BM77" s="7">
        <v>0</v>
      </c>
      <c r="BN77" s="7">
        <v>-5</v>
      </c>
      <c r="BO77" s="7">
        <v>0</v>
      </c>
      <c r="BP77" s="6"/>
      <c r="BQ77" s="6">
        <f>IF(EZ77&gt;=70, 6, 0)</f>
        <v>0</v>
      </c>
      <c r="BR77" s="6">
        <v>0</v>
      </c>
      <c r="BS77" s="7"/>
      <c r="BT77" s="7">
        <v>0</v>
      </c>
      <c r="BU77" s="7">
        <v>0</v>
      </c>
      <c r="BV77" s="6"/>
      <c r="BW77" s="6">
        <v>0</v>
      </c>
      <c r="BX77" s="6">
        <f>IF(EK77&gt;=70, 5, 0)</f>
        <v>0</v>
      </c>
      <c r="BY77" s="6">
        <v>0</v>
      </c>
      <c r="BZ77" s="6">
        <v>0</v>
      </c>
      <c r="CA77" s="6">
        <v>0</v>
      </c>
      <c r="CB77" s="6">
        <v>0</v>
      </c>
      <c r="CC77" s="6">
        <v>0</v>
      </c>
      <c r="CD77" s="6">
        <v>0</v>
      </c>
      <c r="CE77" s="6">
        <v>0</v>
      </c>
      <c r="CF77" s="6">
        <v>0</v>
      </c>
      <c r="CG77" s="6">
        <v>0</v>
      </c>
      <c r="CH77" s="6">
        <v>0</v>
      </c>
      <c r="CI77" s="6">
        <v>0</v>
      </c>
      <c r="CJ77" s="6">
        <v>-5</v>
      </c>
      <c r="CK77" s="7">
        <v>0</v>
      </c>
      <c r="CL77" s="7">
        <v>-5</v>
      </c>
      <c r="CM77" s="7">
        <v>0</v>
      </c>
      <c r="CN77" s="6">
        <v>0</v>
      </c>
      <c r="CO77" s="6">
        <f>IF(ES77&gt;=70, 5, 0)</f>
        <v>0</v>
      </c>
      <c r="CP77" s="6">
        <v>-5</v>
      </c>
      <c r="CQ77" s="6"/>
      <c r="CR77" s="6">
        <v>0</v>
      </c>
      <c r="CS77" s="7"/>
      <c r="CT77" s="7">
        <f>IF(FC77&gt;=70, 6, 0)</f>
        <v>0</v>
      </c>
      <c r="CU77" s="7">
        <v>0</v>
      </c>
      <c r="CV77" s="6">
        <v>20</v>
      </c>
      <c r="CW77" s="7">
        <v>6</v>
      </c>
      <c r="CX77" s="7">
        <v>0</v>
      </c>
      <c r="CY77" s="7">
        <v>15</v>
      </c>
      <c r="CZ77" s="7">
        <v>6</v>
      </c>
      <c r="DA77" s="7">
        <v>0</v>
      </c>
      <c r="DB77" s="7">
        <f>IF(AND(DS77&gt;0,DW77&gt;0),4,0)</f>
        <v>0</v>
      </c>
      <c r="DC77" s="7">
        <f>IF(AND(EF77&gt;0,EK77&gt;0,EP77&gt;0),4,0)</f>
        <v>4</v>
      </c>
      <c r="DD77" s="7">
        <f>IF(SUM(BW77,BY77,CB77,CC77,CE77,CH77,CK77,CL77,CN77,CP77)&gt;-1,4,0)</f>
        <v>0</v>
      </c>
      <c r="DE77" s="7">
        <f>IF(FC77&gt;0,4,0)</f>
        <v>0</v>
      </c>
      <c r="DF77" s="6"/>
      <c r="DG77" s="10">
        <f>SUM(AS77:DF77)</f>
        <v>34</v>
      </c>
      <c r="DH77" s="10">
        <v>50</v>
      </c>
      <c r="DI77" s="17">
        <f>DG77+DH77</f>
        <v>84</v>
      </c>
      <c r="DJ77" s="1">
        <v>74.290000000000006</v>
      </c>
      <c r="DK77" s="18">
        <v>50</v>
      </c>
      <c r="DL77" s="18">
        <v>100</v>
      </c>
      <c r="DM77" s="29">
        <f>AVERAGE(DK77:DL77)</f>
        <v>75</v>
      </c>
      <c r="DN77" s="1">
        <v>0</v>
      </c>
      <c r="DO77" s="29">
        <v>45</v>
      </c>
      <c r="DP77" s="1">
        <v>0</v>
      </c>
      <c r="DQ77" s="1"/>
      <c r="DR77" s="1">
        <f>IF(DQ77&gt;68, 68, DQ77)</f>
        <v>0</v>
      </c>
      <c r="DS77" s="1">
        <f>MAX(DP77,DR77)</f>
        <v>0</v>
      </c>
      <c r="DT77" s="29"/>
      <c r="DU77" s="29"/>
      <c r="DV77" s="29">
        <f>IF(DU77&gt;68,68,DU77)</f>
        <v>0</v>
      </c>
      <c r="DW77" s="29">
        <f>MAX(DT77,DV77)</f>
        <v>0</v>
      </c>
      <c r="DX77" s="18">
        <v>0</v>
      </c>
      <c r="DY77" s="18">
        <v>0</v>
      </c>
      <c r="DZ77" s="1"/>
      <c r="EA77" s="15">
        <f>AVERAGE(DJ77,DM77:DO77, DS77, DW77)</f>
        <v>32.381666666666668</v>
      </c>
      <c r="EB77" s="1">
        <v>13.33</v>
      </c>
      <c r="EC77" s="1">
        <v>80</v>
      </c>
      <c r="ED77" s="1">
        <v>66.67</v>
      </c>
      <c r="EE77" s="1">
        <f>IF(ED77&gt;68,68,ED77)</f>
        <v>66.67</v>
      </c>
      <c r="EF77" s="1">
        <f>MAX(EB77:EC77,EE77)</f>
        <v>80</v>
      </c>
      <c r="EG77" s="29">
        <v>27.78</v>
      </c>
      <c r="EH77" s="29">
        <v>53.33</v>
      </c>
      <c r="EI77" s="29">
        <v>13.33</v>
      </c>
      <c r="EJ77" s="29">
        <f>IF(EI77&gt;68,68,EI77)</f>
        <v>13.33</v>
      </c>
      <c r="EK77" s="29">
        <f>MAX(EG77:EH77,EJ77)</f>
        <v>53.33</v>
      </c>
      <c r="EL77" s="1">
        <v>27.78</v>
      </c>
      <c r="EM77" s="1">
        <v>60</v>
      </c>
      <c r="EN77" s="1">
        <v>60</v>
      </c>
      <c r="EO77" s="1">
        <f>IF(EN77&gt;68,68,EN77)</f>
        <v>60</v>
      </c>
      <c r="EP77" s="1">
        <f>MAX(EL77:EM77,EO77)</f>
        <v>60</v>
      </c>
      <c r="EQ77" s="29">
        <v>0</v>
      </c>
      <c r="ER77" s="29">
        <v>0</v>
      </c>
      <c r="ES77" s="29"/>
      <c r="ET77" s="15">
        <f>AVERAGE(EF77,EK77,EP77,ES77)</f>
        <v>64.443333333333328</v>
      </c>
      <c r="EU77" s="1">
        <v>6.67</v>
      </c>
      <c r="EV77" s="1">
        <v>0</v>
      </c>
      <c r="EW77" s="1">
        <f>MIN(MAX(EU77:EV77)+0.2*FC77, 100)</f>
        <v>6.67</v>
      </c>
      <c r="EX77" s="29">
        <v>41.67</v>
      </c>
      <c r="EY77" s="29">
        <v>0</v>
      </c>
      <c r="EZ77" s="29">
        <f>MIN(MAX(EX77:EY77)+0.15*FC77, 100)</f>
        <v>41.67</v>
      </c>
      <c r="FA77" s="1">
        <v>0</v>
      </c>
      <c r="FB77" s="1">
        <v>0</v>
      </c>
      <c r="FC77" s="1">
        <f>MAX(FA77:FB77)</f>
        <v>0</v>
      </c>
      <c r="FD77" s="15">
        <f>AVERAGE(EW77,EZ77,FC77)</f>
        <v>16.113333333333333</v>
      </c>
      <c r="FE77" s="3">
        <v>0.25</v>
      </c>
      <c r="FF77" s="3">
        <v>0.2</v>
      </c>
      <c r="FG77" s="3">
        <v>0.25</v>
      </c>
      <c r="FH77" s="3">
        <v>0.3</v>
      </c>
      <c r="FI77" s="25">
        <f>MIN(IF(D77="Yes",AR77+DI77,0),100)</f>
        <v>86</v>
      </c>
      <c r="FJ77" s="25">
        <f>IF(FN77&lt;0,FI77+FN77*-4,FI77)</f>
        <v>86</v>
      </c>
      <c r="FK77" s="25">
        <f>MIN(IF(D77="Yes",AR77+EA77,0), 100)</f>
        <v>34.381666666666668</v>
      </c>
      <c r="FL77" s="25">
        <f>MIN(IF(D77="Yes",AR77+ET77,0),100)</f>
        <v>66.443333333333328</v>
      </c>
      <c r="FM77" s="25">
        <f>MIN(IF(D77="Yes",AR77+FD77,0), 100)</f>
        <v>18.113333333333333</v>
      </c>
      <c r="FN77" s="26">
        <f>FE77*FI77+FF77*FK77+FG77*FL77+FH77*FM77</f>
        <v>50.421166666666664</v>
      </c>
      <c r="FO77" s="26">
        <f>FE77*FJ77+FF77*FK77+FG77*FL77+FH77*FM77</f>
        <v>50.421166666666664</v>
      </c>
    </row>
    <row r="78" spans="1:171" customFormat="1" x14ac:dyDescent="0.3">
      <c r="A78">
        <v>1402019032</v>
      </c>
      <c r="B78" t="s">
        <v>148</v>
      </c>
      <c r="C78" t="s">
        <v>112</v>
      </c>
      <c r="D78" s="2" t="s">
        <v>301</v>
      </c>
      <c r="E78" s="6"/>
      <c r="F78" s="6"/>
      <c r="G78" s="7">
        <v>1</v>
      </c>
      <c r="H78" s="7">
        <v>1</v>
      </c>
      <c r="I78" s="6"/>
      <c r="J78" s="6"/>
      <c r="K78" s="7"/>
      <c r="L78" s="7">
        <v>1</v>
      </c>
      <c r="M78" s="6"/>
      <c r="N78" s="8"/>
      <c r="O78" s="7"/>
      <c r="P78" s="7"/>
      <c r="Q78" s="6"/>
      <c r="R78" s="8"/>
      <c r="S78" s="7"/>
      <c r="T78" s="7"/>
      <c r="U78" s="6"/>
      <c r="V78" s="6"/>
      <c r="W78" s="7"/>
      <c r="X78" s="7"/>
      <c r="Y78" s="6"/>
      <c r="Z78" s="6"/>
      <c r="AA78" s="7"/>
      <c r="AB78" s="7"/>
      <c r="AC78" s="6"/>
      <c r="AD78" s="6"/>
      <c r="AE78" s="7"/>
      <c r="AF78" s="8"/>
      <c r="AG78" s="10">
        <v>14</v>
      </c>
      <c r="AH78" s="10">
        <v>10</v>
      </c>
      <c r="AI78" s="10">
        <f>COUNT(E78:AF78)</f>
        <v>3</v>
      </c>
      <c r="AJ78" s="22">
        <f>IF(D78="Yes",(AG78-AI78+(DI78-50)/AH78)/AG78,0)</f>
        <v>0.9285714285714286</v>
      </c>
      <c r="AK78" s="11">
        <f>SUM(E78:AF78)</f>
        <v>3</v>
      </c>
      <c r="AL78" s="10">
        <f>MAX(AK78-AM78-AN78,0)*-1</f>
        <v>0</v>
      </c>
      <c r="AM78" s="10">
        <v>10</v>
      </c>
      <c r="AN78" s="10">
        <v>3</v>
      </c>
      <c r="AO78" s="7">
        <f>AK78+AL78+AP78</f>
        <v>3</v>
      </c>
      <c r="AP78" s="6"/>
      <c r="AQ78" s="3">
        <v>0.5</v>
      </c>
      <c r="AR78" s="15">
        <f>MIN(AO78,AM78)*AQ78</f>
        <v>1.5</v>
      </c>
      <c r="AS78" s="6">
        <v>0</v>
      </c>
      <c r="AT78" s="6">
        <v>0</v>
      </c>
      <c r="AU78" s="6">
        <v>2</v>
      </c>
      <c r="AV78" s="6">
        <v>0</v>
      </c>
      <c r="AW78" s="7"/>
      <c r="AX78" s="7">
        <v>0</v>
      </c>
      <c r="AY78" s="7"/>
      <c r="AZ78" s="7">
        <v>0</v>
      </c>
      <c r="BA78" s="6"/>
      <c r="BB78" s="6">
        <v>0</v>
      </c>
      <c r="BC78" s="6"/>
      <c r="BD78" s="6">
        <v>-5</v>
      </c>
      <c r="BE78" s="7"/>
      <c r="BF78" s="7">
        <f>IF(EF78&gt;=70, 5, 0)</f>
        <v>0</v>
      </c>
      <c r="BG78" s="7"/>
      <c r="BH78" s="7"/>
      <c r="BI78" s="7">
        <v>0</v>
      </c>
      <c r="BJ78" s="6"/>
      <c r="BK78" s="6">
        <f>IF(EW78&gt;=70, 6, 0)</f>
        <v>0</v>
      </c>
      <c r="BL78" s="6">
        <v>0</v>
      </c>
      <c r="BM78" s="7">
        <v>0</v>
      </c>
      <c r="BN78" s="7">
        <v>-5</v>
      </c>
      <c r="BO78" s="7">
        <v>0</v>
      </c>
      <c r="BP78" s="6"/>
      <c r="BQ78" s="6">
        <f>IF(EZ78&gt;=70, 6, 0)</f>
        <v>0</v>
      </c>
      <c r="BR78" s="6">
        <v>0</v>
      </c>
      <c r="BS78" s="7"/>
      <c r="BT78" s="7">
        <v>0</v>
      </c>
      <c r="BU78" s="7">
        <v>-5</v>
      </c>
      <c r="BV78" s="6"/>
      <c r="BW78" s="6">
        <v>0</v>
      </c>
      <c r="BX78" s="6">
        <f>IF(EK78&gt;=70, 5, 0)</f>
        <v>0</v>
      </c>
      <c r="BY78" s="6">
        <v>0</v>
      </c>
      <c r="BZ78" s="6">
        <v>0</v>
      </c>
      <c r="CA78" s="6">
        <v>0</v>
      </c>
      <c r="CB78" s="6">
        <v>0</v>
      </c>
      <c r="CC78" s="6">
        <v>0</v>
      </c>
      <c r="CD78" s="6">
        <v>0</v>
      </c>
      <c r="CE78" s="6">
        <v>0</v>
      </c>
      <c r="CF78" s="6">
        <v>0</v>
      </c>
      <c r="CG78" s="6">
        <v>0</v>
      </c>
      <c r="CH78" s="6">
        <v>0</v>
      </c>
      <c r="CI78" s="6">
        <v>0</v>
      </c>
      <c r="CJ78" s="6">
        <v>0</v>
      </c>
      <c r="CK78" s="7">
        <v>0</v>
      </c>
      <c r="CL78" s="7">
        <v>0</v>
      </c>
      <c r="CM78" s="7">
        <v>0</v>
      </c>
      <c r="CN78" s="6">
        <v>0</v>
      </c>
      <c r="CO78" s="6">
        <f>IF(ES78&gt;=70, 5, 0)</f>
        <v>0</v>
      </c>
      <c r="CP78" s="6">
        <v>0</v>
      </c>
      <c r="CQ78" s="6"/>
      <c r="CR78" s="6">
        <v>0</v>
      </c>
      <c r="CS78" s="7">
        <v>3</v>
      </c>
      <c r="CT78" s="7">
        <f>IF(FC78&gt;=70, 6, 0)</f>
        <v>0</v>
      </c>
      <c r="CU78" s="7">
        <v>0</v>
      </c>
      <c r="CV78" s="6"/>
      <c r="CW78" s="7">
        <v>6</v>
      </c>
      <c r="CX78" s="7">
        <v>6</v>
      </c>
      <c r="CY78" s="7">
        <v>0</v>
      </c>
      <c r="CZ78" s="7">
        <v>6</v>
      </c>
      <c r="DA78" s="7">
        <v>0</v>
      </c>
      <c r="DB78" s="7">
        <f>IF(AND(DS78&gt;0,DW78&gt;0),4,0)</f>
        <v>4</v>
      </c>
      <c r="DC78" s="7">
        <f>IF(AND(EF78&gt;0,EK78&gt;0,EP78&gt;0),4,0)</f>
        <v>4</v>
      </c>
      <c r="DD78" s="7">
        <f>IF(SUM(BW78,BY78,CB78,CC78,CE78,CH78,CK78,CL78,CN78,CP78)&gt;-1,4,0)</f>
        <v>4</v>
      </c>
      <c r="DE78" s="7">
        <f>IF(FC78&gt;0,4,0)</f>
        <v>0</v>
      </c>
      <c r="DF78" s="6"/>
      <c r="DG78" s="10">
        <f>SUM(AS78:DF78)</f>
        <v>20</v>
      </c>
      <c r="DH78" s="10">
        <v>50</v>
      </c>
      <c r="DI78" s="17">
        <f>DG78+DH78</f>
        <v>70</v>
      </c>
      <c r="DJ78" s="1">
        <v>42.86</v>
      </c>
      <c r="DK78" s="18">
        <v>100</v>
      </c>
      <c r="DL78" s="18">
        <v>100</v>
      </c>
      <c r="DM78" s="29">
        <f>AVERAGE(DK78:DL78)</f>
        <v>100</v>
      </c>
      <c r="DN78" s="1">
        <v>0</v>
      </c>
      <c r="DO78" s="29">
        <v>25</v>
      </c>
      <c r="DP78" s="1">
        <v>20</v>
      </c>
      <c r="DQ78" s="1"/>
      <c r="DR78" s="1">
        <f>IF(DQ78&gt;68, 68, DQ78)</f>
        <v>0</v>
      </c>
      <c r="DS78" s="1">
        <f>MAX(DP78,DR78)</f>
        <v>20</v>
      </c>
      <c r="DT78" s="29">
        <v>78</v>
      </c>
      <c r="DU78" s="29"/>
      <c r="DV78" s="29">
        <f>IF(DU78&gt;68,68,DU78)</f>
        <v>0</v>
      </c>
      <c r="DW78" s="29">
        <f>MAX(DT78,DV78)</f>
        <v>78</v>
      </c>
      <c r="DX78" s="18">
        <v>0</v>
      </c>
      <c r="DY78" s="18">
        <v>0</v>
      </c>
      <c r="DZ78" s="1"/>
      <c r="EA78" s="15">
        <f>AVERAGE(DJ78,DM78:DO78, DS78, DW78)</f>
        <v>44.31</v>
      </c>
      <c r="EB78" s="1">
        <v>40</v>
      </c>
      <c r="EC78" s="1">
        <v>66.67</v>
      </c>
      <c r="ED78" s="1">
        <v>0</v>
      </c>
      <c r="EE78" s="1">
        <f>IF(ED78&gt;68,68,ED78)</f>
        <v>0</v>
      </c>
      <c r="EF78" s="1">
        <f>MAX(EB78:EC78,EE78)</f>
        <v>66.67</v>
      </c>
      <c r="EG78" s="29">
        <v>11.11</v>
      </c>
      <c r="EH78" s="29">
        <v>60</v>
      </c>
      <c r="EI78" s="29">
        <v>0</v>
      </c>
      <c r="EJ78" s="29">
        <f>IF(EI78&gt;68,68,EI78)</f>
        <v>0</v>
      </c>
      <c r="EK78" s="29">
        <f>MAX(EG78:EH78,EJ78)</f>
        <v>60</v>
      </c>
      <c r="EL78" s="1">
        <v>11.11</v>
      </c>
      <c r="EM78" s="1">
        <v>66.67</v>
      </c>
      <c r="EN78" s="1">
        <v>0</v>
      </c>
      <c r="EO78" s="1">
        <f>IF(EN78&gt;68,68,EN78)</f>
        <v>0</v>
      </c>
      <c r="EP78" s="1">
        <f>MAX(EL78:EM78,EO78)</f>
        <v>66.67</v>
      </c>
      <c r="EQ78" s="29">
        <v>0</v>
      </c>
      <c r="ER78" s="29">
        <v>0</v>
      </c>
      <c r="ES78" s="29"/>
      <c r="ET78" s="15">
        <f>AVERAGE(EF78,EK78,EP78,ES78)</f>
        <v>64.446666666666673</v>
      </c>
      <c r="EU78" s="1">
        <v>6.67</v>
      </c>
      <c r="EV78" s="1">
        <v>0</v>
      </c>
      <c r="EW78" s="1">
        <f>MIN(MAX(EU78:EV78)+0.2*FC78, 100)</f>
        <v>6.67</v>
      </c>
      <c r="EX78" s="29">
        <v>50</v>
      </c>
      <c r="EY78" s="29">
        <v>0</v>
      </c>
      <c r="EZ78" s="29">
        <f>MIN(MAX(EX78:EY78)+0.15*FC78, 100)</f>
        <v>50</v>
      </c>
      <c r="FA78" s="1">
        <v>0</v>
      </c>
      <c r="FB78" s="1">
        <v>0</v>
      </c>
      <c r="FC78" s="1">
        <f>MAX(FA78:FB78)</f>
        <v>0</v>
      </c>
      <c r="FD78" s="15">
        <f>AVERAGE(EW78,EZ78,FC78)</f>
        <v>18.89</v>
      </c>
      <c r="FE78" s="3">
        <v>0.25</v>
      </c>
      <c r="FF78" s="3">
        <v>0.2</v>
      </c>
      <c r="FG78" s="3">
        <v>0.25</v>
      </c>
      <c r="FH78" s="3">
        <v>0.3</v>
      </c>
      <c r="FI78" s="25">
        <f>MIN(IF(D78="Yes",AR78+DI78,0),100)</f>
        <v>71.5</v>
      </c>
      <c r="FJ78" s="25">
        <f>IF(FN78&lt;0,FI78+FN78*-4,FI78)</f>
        <v>71.5</v>
      </c>
      <c r="FK78" s="25">
        <f>MIN(IF(D78="Yes",AR78+EA78,0), 100)</f>
        <v>45.81</v>
      </c>
      <c r="FL78" s="25">
        <f>MIN(IF(D78="Yes",AR78+ET78,0),100)</f>
        <v>65.946666666666673</v>
      </c>
      <c r="FM78" s="25">
        <f>MIN(IF(D78="Yes",AR78+FD78,0), 100)</f>
        <v>20.39</v>
      </c>
      <c r="FN78" s="26">
        <f>FE78*FI78+FF78*FK78+FG78*FL78+FH78*FM78</f>
        <v>49.640666666666668</v>
      </c>
      <c r="FO78" s="26">
        <f>FE78*FJ78+FF78*FK78+FG78*FL78+FH78*FM78</f>
        <v>49.640666666666668</v>
      </c>
    </row>
    <row r="79" spans="1:171" customFormat="1" x14ac:dyDescent="0.3">
      <c r="A79" s="30">
        <v>1402017040</v>
      </c>
      <c r="B79" s="30" t="s">
        <v>137</v>
      </c>
      <c r="C79" t="s">
        <v>140</v>
      </c>
      <c r="D79" s="2" t="s">
        <v>301</v>
      </c>
      <c r="E79" s="6">
        <v>1</v>
      </c>
      <c r="F79" s="6"/>
      <c r="G79" s="7"/>
      <c r="H79" s="7"/>
      <c r="I79" s="6">
        <v>1</v>
      </c>
      <c r="J79" s="6"/>
      <c r="K79" s="7"/>
      <c r="L79" s="7"/>
      <c r="M79" s="6">
        <v>1</v>
      </c>
      <c r="N79" s="8"/>
      <c r="O79" s="7"/>
      <c r="P79" s="7"/>
      <c r="Q79" s="6"/>
      <c r="R79" s="8"/>
      <c r="S79" s="7">
        <v>1</v>
      </c>
      <c r="T79" s="7"/>
      <c r="U79" s="6">
        <v>1</v>
      </c>
      <c r="V79" s="16"/>
      <c r="W79" s="7"/>
      <c r="X79" s="7"/>
      <c r="Y79" s="6"/>
      <c r="Z79" s="6"/>
      <c r="AA79" s="7"/>
      <c r="AB79" s="7"/>
      <c r="AC79" s="6"/>
      <c r="AD79" s="6"/>
      <c r="AE79" s="7"/>
      <c r="AF79" s="8"/>
      <c r="AG79" s="10">
        <v>14</v>
      </c>
      <c r="AH79" s="10">
        <v>10</v>
      </c>
      <c r="AI79" s="10">
        <f>COUNT(E79:AF79)</f>
        <v>5</v>
      </c>
      <c r="AJ79" s="22">
        <f>IF(D79="Yes",(AG79-AI79+(DI79-50)/AH79)/AG79,0)</f>
        <v>0.68571428571428572</v>
      </c>
      <c r="AK79" s="11">
        <f>SUM(E79:AF79)</f>
        <v>5</v>
      </c>
      <c r="AL79" s="10">
        <f>MAX(AK79-AM79-AN79,0)*-1</f>
        <v>0</v>
      </c>
      <c r="AM79" s="10">
        <v>10</v>
      </c>
      <c r="AN79" s="10">
        <v>3</v>
      </c>
      <c r="AO79" s="7">
        <f>AK79+AL79+AP79</f>
        <v>5</v>
      </c>
      <c r="AP79" s="6"/>
      <c r="AQ79" s="3">
        <v>0.5</v>
      </c>
      <c r="AR79" s="15">
        <f>MIN(AO79,AM79)*AQ79</f>
        <v>2.5</v>
      </c>
      <c r="AS79" s="6">
        <v>0</v>
      </c>
      <c r="AT79" s="6">
        <v>0</v>
      </c>
      <c r="AU79" s="6">
        <v>0</v>
      </c>
      <c r="AV79" s="6">
        <v>0</v>
      </c>
      <c r="AW79" s="7"/>
      <c r="AX79" s="7">
        <v>0</v>
      </c>
      <c r="AY79" s="7"/>
      <c r="AZ79" s="7">
        <v>0</v>
      </c>
      <c r="BA79" s="6"/>
      <c r="BB79" s="6">
        <v>3</v>
      </c>
      <c r="BC79" s="6"/>
      <c r="BD79" s="6">
        <v>0</v>
      </c>
      <c r="BE79" s="7"/>
      <c r="BF79" s="7">
        <f>IF(EF79&gt;=70, 5, 0)</f>
        <v>0</v>
      </c>
      <c r="BG79" s="7"/>
      <c r="BH79" s="7"/>
      <c r="BI79" s="7">
        <v>0</v>
      </c>
      <c r="BJ79" s="6"/>
      <c r="BK79" s="6">
        <f>IF(EW79&gt;=70, 6, 0)</f>
        <v>0</v>
      </c>
      <c r="BL79" s="6">
        <v>0</v>
      </c>
      <c r="BM79" s="7">
        <v>-5</v>
      </c>
      <c r="BN79" s="7">
        <v>-5</v>
      </c>
      <c r="BO79" s="7">
        <v>-5</v>
      </c>
      <c r="BP79" s="6"/>
      <c r="BQ79" s="6">
        <f>IF(EZ79&gt;=70, 6, 0)</f>
        <v>0</v>
      </c>
      <c r="BR79" s="6">
        <v>0</v>
      </c>
      <c r="BS79" s="7"/>
      <c r="BT79" s="7">
        <v>0</v>
      </c>
      <c r="BU79" s="7">
        <v>0</v>
      </c>
      <c r="BV79" s="6">
        <v>5</v>
      </c>
      <c r="BW79" s="6">
        <v>0</v>
      </c>
      <c r="BX79" s="6">
        <f>IF(EK79&gt;=70, 5, 0)</f>
        <v>0</v>
      </c>
      <c r="BY79" s="6">
        <v>0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6">
        <v>0</v>
      </c>
      <c r="CK79" s="7">
        <v>0</v>
      </c>
      <c r="CL79" s="7">
        <v>0</v>
      </c>
      <c r="CM79" s="7">
        <v>0</v>
      </c>
      <c r="CN79" s="6">
        <v>-5</v>
      </c>
      <c r="CO79" s="6">
        <f>IF(ES79&gt;=70, 5, 0)</f>
        <v>0</v>
      </c>
      <c r="CP79" s="6">
        <v>-5</v>
      </c>
      <c r="CQ79" s="6"/>
      <c r="CR79" s="6">
        <v>-5</v>
      </c>
      <c r="CS79" s="7"/>
      <c r="CT79" s="7">
        <f>IF(FC79&gt;=70, 6, 0)</f>
        <v>6</v>
      </c>
      <c r="CU79" s="7">
        <v>-5</v>
      </c>
      <c r="CV79" s="6"/>
      <c r="CW79" s="7">
        <v>6</v>
      </c>
      <c r="CX79" s="7">
        <v>0</v>
      </c>
      <c r="CY79" s="7">
        <v>0</v>
      </c>
      <c r="CZ79" s="7">
        <v>0</v>
      </c>
      <c r="DA79" s="7">
        <v>0</v>
      </c>
      <c r="DB79" s="7">
        <f>IF(AND(DS79&gt;0,DW79&gt;0),4,0)</f>
        <v>0</v>
      </c>
      <c r="DC79" s="7">
        <f>IF(AND(EF79&gt;0,EK79&gt;0,EP79&gt;0),4,0)</f>
        <v>4</v>
      </c>
      <c r="DD79" s="7">
        <f>IF(SUM(BW79,BY79,CB79,CC79,CE79,CH79,CK79,CL79,CN79,CP79)&gt;-1,4,0)</f>
        <v>0</v>
      </c>
      <c r="DE79" s="7">
        <f>IF(FC79&gt;0,4,0)</f>
        <v>4</v>
      </c>
      <c r="DF79" s="6">
        <v>13</v>
      </c>
      <c r="DG79" s="10">
        <f>SUM(AS79:DF79)</f>
        <v>6</v>
      </c>
      <c r="DH79" s="10">
        <v>50</v>
      </c>
      <c r="DI79" s="17">
        <f>DG79+DH79</f>
        <v>56</v>
      </c>
      <c r="DJ79" s="1">
        <v>25.71</v>
      </c>
      <c r="DK79" s="18">
        <v>50</v>
      </c>
      <c r="DL79" s="18">
        <v>100</v>
      </c>
      <c r="DM79" s="29">
        <f>AVERAGE(DK79:DL79)</f>
        <v>75</v>
      </c>
      <c r="DN79" s="1">
        <v>90</v>
      </c>
      <c r="DO79" s="29">
        <v>100</v>
      </c>
      <c r="DP79" s="1">
        <v>0</v>
      </c>
      <c r="DQ79" s="1"/>
      <c r="DR79" s="1">
        <f>IF(DQ79&gt;68, 68, DQ79)</f>
        <v>0</v>
      </c>
      <c r="DS79" s="1">
        <f>MAX(DP79,DR79)</f>
        <v>0</v>
      </c>
      <c r="DT79" s="29"/>
      <c r="DU79" s="29"/>
      <c r="DV79" s="29">
        <f>IF(DU79&gt;68,68,DU79)</f>
        <v>0</v>
      </c>
      <c r="DW79" s="29">
        <f>MAX(DT79,DV79)</f>
        <v>0</v>
      </c>
      <c r="DX79" s="18">
        <v>0</v>
      </c>
      <c r="DY79" s="18">
        <v>0</v>
      </c>
      <c r="DZ79" s="1"/>
      <c r="EA79" s="15">
        <f>AVERAGE(DJ79,DM79:DO79, DS79, DW79)</f>
        <v>48.451666666666675</v>
      </c>
      <c r="EB79" s="1">
        <v>33.33</v>
      </c>
      <c r="EC79" s="1">
        <v>40</v>
      </c>
      <c r="ED79" s="1">
        <v>26.67</v>
      </c>
      <c r="EE79" s="1">
        <f>IF(ED79&gt;68,68,ED79)</f>
        <v>26.67</v>
      </c>
      <c r="EF79" s="1">
        <f>MAX(EB79:EC79,EE79)</f>
        <v>40</v>
      </c>
      <c r="EG79" s="29">
        <v>27.78</v>
      </c>
      <c r="EH79" s="29">
        <v>0</v>
      </c>
      <c r="EI79" s="29">
        <v>0</v>
      </c>
      <c r="EJ79" s="29">
        <f>IF(EI79&gt;68,68,EI79)</f>
        <v>0</v>
      </c>
      <c r="EK79" s="29">
        <f>MAX(EG79:EH79,EJ79)</f>
        <v>27.78</v>
      </c>
      <c r="EL79" s="1">
        <v>27.78</v>
      </c>
      <c r="EM79" s="1">
        <v>0</v>
      </c>
      <c r="EN79" s="1">
        <v>0</v>
      </c>
      <c r="EO79" s="1">
        <f>IF(EN79&gt;68,68,EN79)</f>
        <v>0</v>
      </c>
      <c r="EP79" s="1">
        <f>MAX(EL79:EM79,EO79)</f>
        <v>27.78</v>
      </c>
      <c r="EQ79" s="29">
        <v>0</v>
      </c>
      <c r="ER79" s="29">
        <v>0</v>
      </c>
      <c r="ES79" s="29"/>
      <c r="ET79" s="15">
        <f>AVERAGE(EF79,EK79,EP79,ES79)</f>
        <v>31.853333333333335</v>
      </c>
      <c r="EU79" s="1">
        <v>0</v>
      </c>
      <c r="EV79" s="1">
        <v>0</v>
      </c>
      <c r="EW79" s="1">
        <f>MIN(MAX(EU79:EV79)+0.2*FC79, 100)</f>
        <v>15.200000000000001</v>
      </c>
      <c r="EX79" s="29">
        <v>50</v>
      </c>
      <c r="EY79" s="29">
        <v>0</v>
      </c>
      <c r="EZ79" s="29">
        <f>MIN(MAX(EX79:EY79)+0.15*FC79, 100)</f>
        <v>61.4</v>
      </c>
      <c r="FA79" s="1">
        <v>76</v>
      </c>
      <c r="FB79" s="1">
        <v>0</v>
      </c>
      <c r="FC79" s="1">
        <f>MAX(FA79:FB79)</f>
        <v>76</v>
      </c>
      <c r="FD79" s="15">
        <f>AVERAGE(EW79,EZ79,FC79)</f>
        <v>50.866666666666667</v>
      </c>
      <c r="FE79" s="3">
        <v>0.25</v>
      </c>
      <c r="FF79" s="3">
        <v>0.2</v>
      </c>
      <c r="FG79" s="3">
        <v>0.25</v>
      </c>
      <c r="FH79" s="3">
        <v>0.3</v>
      </c>
      <c r="FI79" s="25">
        <f>MIN(IF(D79="Yes",AR79+DI79,0),100)</f>
        <v>58.5</v>
      </c>
      <c r="FJ79" s="25">
        <f>IF(FN79&lt;0,FI79+FN79*-4,FI79)</f>
        <v>58.5</v>
      </c>
      <c r="FK79" s="25">
        <f>MIN(IF(D79="Yes",AR79+EA79,0), 100)</f>
        <v>50.951666666666675</v>
      </c>
      <c r="FL79" s="25">
        <f>MIN(IF(D79="Yes",AR79+ET79,0),100)</f>
        <v>34.353333333333339</v>
      </c>
      <c r="FM79" s="25">
        <f>MIN(IF(D79="Yes",AR79+FD79,0), 100)</f>
        <v>53.366666666666667</v>
      </c>
      <c r="FN79" s="26">
        <f>FE79*FI79+FF79*FK79+FG79*FL79+FH79*FM79</f>
        <v>49.413666666666664</v>
      </c>
      <c r="FO79" s="26">
        <f>FE79*FJ79+FF79*FK79+FG79*FL79+FH79*FM79</f>
        <v>49.413666666666664</v>
      </c>
    </row>
    <row r="80" spans="1:171" customFormat="1" x14ac:dyDescent="0.3">
      <c r="A80" s="30">
        <v>1402016130</v>
      </c>
      <c r="B80" s="30" t="s">
        <v>113</v>
      </c>
      <c r="C80" t="s">
        <v>114</v>
      </c>
      <c r="D80" s="2" t="s">
        <v>301</v>
      </c>
      <c r="E80" s="6"/>
      <c r="F80" s="6"/>
      <c r="G80" s="7"/>
      <c r="H80" s="7">
        <v>1</v>
      </c>
      <c r="I80" s="6">
        <v>1</v>
      </c>
      <c r="J80" s="6">
        <v>1</v>
      </c>
      <c r="K80" s="7"/>
      <c r="L80" s="7"/>
      <c r="M80" s="6">
        <v>1</v>
      </c>
      <c r="N80" s="8"/>
      <c r="O80" s="7"/>
      <c r="P80" s="7"/>
      <c r="Q80" s="6"/>
      <c r="R80" s="8"/>
      <c r="S80" s="7"/>
      <c r="T80" s="7"/>
      <c r="U80" s="6"/>
      <c r="V80" s="6"/>
      <c r="W80" s="7"/>
      <c r="X80" s="7"/>
      <c r="Y80" s="6"/>
      <c r="Z80" s="6"/>
      <c r="AA80" s="7"/>
      <c r="AB80" s="7"/>
      <c r="AC80" s="6"/>
      <c r="AD80" s="6"/>
      <c r="AE80" s="7"/>
      <c r="AF80" s="8"/>
      <c r="AG80" s="10">
        <v>14</v>
      </c>
      <c r="AH80" s="10">
        <v>10</v>
      </c>
      <c r="AI80" s="10">
        <f>COUNT(E80:AF80)</f>
        <v>4</v>
      </c>
      <c r="AJ80" s="22">
        <f>IF(D80="Yes",(AG80-AI80+(DI80-50)/AH80)/AG80,0)</f>
        <v>0.90714285714285714</v>
      </c>
      <c r="AK80" s="11">
        <f>SUM(E80:AF80)</f>
        <v>4</v>
      </c>
      <c r="AL80" s="10">
        <f>MAX(AK80-AM80-AN80,0)*-1</f>
        <v>0</v>
      </c>
      <c r="AM80" s="10">
        <v>10</v>
      </c>
      <c r="AN80" s="10">
        <v>3</v>
      </c>
      <c r="AO80" s="7">
        <f>AK80+AL80+AP80</f>
        <v>4</v>
      </c>
      <c r="AP80" s="6"/>
      <c r="AQ80" s="3">
        <v>0.5</v>
      </c>
      <c r="AR80" s="15">
        <f>MIN(AO80,AM80)*AQ80</f>
        <v>2</v>
      </c>
      <c r="AS80" s="6">
        <v>0</v>
      </c>
      <c r="AT80" s="6">
        <v>0</v>
      </c>
      <c r="AU80" s="6">
        <v>3</v>
      </c>
      <c r="AV80" s="6">
        <v>0</v>
      </c>
      <c r="AW80" s="7"/>
      <c r="AX80" s="7">
        <v>0</v>
      </c>
      <c r="AY80" s="7"/>
      <c r="AZ80" s="7">
        <v>-5</v>
      </c>
      <c r="BA80" s="6"/>
      <c r="BB80" s="6">
        <v>0</v>
      </c>
      <c r="BC80" s="6"/>
      <c r="BD80" s="6">
        <v>0</v>
      </c>
      <c r="BE80" s="7"/>
      <c r="BF80" s="7">
        <f>IF(EF80&gt;=70, 5, 0)</f>
        <v>0</v>
      </c>
      <c r="BG80" s="7"/>
      <c r="BH80" s="7"/>
      <c r="BI80" s="7">
        <v>-5</v>
      </c>
      <c r="BJ80" s="6"/>
      <c r="BK80" s="6">
        <f>IF(EW80&gt;=70, 6, 0)</f>
        <v>0</v>
      </c>
      <c r="BL80" s="6">
        <v>0</v>
      </c>
      <c r="BM80" s="7">
        <v>0</v>
      </c>
      <c r="BN80" s="7">
        <v>0</v>
      </c>
      <c r="BO80" s="7">
        <v>-5</v>
      </c>
      <c r="BP80" s="6"/>
      <c r="BQ80" s="6">
        <f>IF(EZ80&gt;=70, 6, 0)</f>
        <v>0</v>
      </c>
      <c r="BR80" s="6">
        <v>0</v>
      </c>
      <c r="BS80" s="7"/>
      <c r="BT80" s="7">
        <v>0</v>
      </c>
      <c r="BU80" s="7">
        <v>0</v>
      </c>
      <c r="BV80" s="6"/>
      <c r="BW80" s="6">
        <v>0</v>
      </c>
      <c r="BX80" s="6">
        <f>IF(EK80&gt;=70, 5, 0)</f>
        <v>0</v>
      </c>
      <c r="BY80" s="6">
        <v>0</v>
      </c>
      <c r="BZ80" s="6">
        <v>0</v>
      </c>
      <c r="CA80" s="6">
        <v>0</v>
      </c>
      <c r="CB80" s="6">
        <v>0</v>
      </c>
      <c r="CC80" s="6">
        <v>0</v>
      </c>
      <c r="CD80" s="6">
        <v>0</v>
      </c>
      <c r="CE80" s="6">
        <v>0</v>
      </c>
      <c r="CF80" s="6">
        <v>0</v>
      </c>
      <c r="CG80" s="6">
        <v>0</v>
      </c>
      <c r="CH80" s="6">
        <v>0</v>
      </c>
      <c r="CI80" s="6">
        <v>0</v>
      </c>
      <c r="CJ80" s="6">
        <v>0</v>
      </c>
      <c r="CK80" s="7">
        <v>0</v>
      </c>
      <c r="CL80" s="7">
        <v>0</v>
      </c>
      <c r="CM80" s="7">
        <v>0</v>
      </c>
      <c r="CN80" s="6">
        <v>0</v>
      </c>
      <c r="CO80" s="6">
        <f>IF(ES80&gt;=70, 5, 0)</f>
        <v>0</v>
      </c>
      <c r="CP80" s="6">
        <v>0</v>
      </c>
      <c r="CQ80" s="6"/>
      <c r="CR80" s="6">
        <v>0</v>
      </c>
      <c r="CS80" s="7"/>
      <c r="CT80" s="7">
        <f>IF(FC80&gt;=70, 6, 0)</f>
        <v>0</v>
      </c>
      <c r="CU80" s="7">
        <v>-5</v>
      </c>
      <c r="CV80" s="6"/>
      <c r="CW80" s="7">
        <v>6</v>
      </c>
      <c r="CX80" s="7">
        <v>6</v>
      </c>
      <c r="CY80" s="7">
        <v>20</v>
      </c>
      <c r="CZ80" s="7">
        <v>0</v>
      </c>
      <c r="DA80" s="7">
        <v>0</v>
      </c>
      <c r="DB80" s="7">
        <f>IF(AND(DS80&gt;0,DW80&gt;0),4,0)</f>
        <v>0</v>
      </c>
      <c r="DC80" s="7">
        <f>IF(AND(EF80&gt;0,EK80&gt;0,EP80&gt;0),4,0)</f>
        <v>4</v>
      </c>
      <c r="DD80" s="7">
        <f>IF(SUM(BW80,BY80,CB80,CC80,CE80,CH80,CK80,CL80,CN80,CP80)&gt;-1,4,0)</f>
        <v>4</v>
      </c>
      <c r="DE80" s="7">
        <f>IF(FC80&gt;0,4,0)</f>
        <v>4</v>
      </c>
      <c r="DF80" s="6"/>
      <c r="DG80" s="10">
        <f>SUM(AS80:DF80)</f>
        <v>27</v>
      </c>
      <c r="DH80" s="10">
        <v>50</v>
      </c>
      <c r="DI80" s="17">
        <f>DG80+DH80</f>
        <v>77</v>
      </c>
      <c r="DJ80" s="1">
        <v>48.57</v>
      </c>
      <c r="DK80" s="18">
        <v>25</v>
      </c>
      <c r="DL80" s="18">
        <v>100</v>
      </c>
      <c r="DM80" s="29">
        <f>AVERAGE(DK80:DL80)</f>
        <v>62.5</v>
      </c>
      <c r="DN80" s="1">
        <v>0</v>
      </c>
      <c r="DO80" s="29">
        <v>90</v>
      </c>
      <c r="DP80" s="1">
        <v>0</v>
      </c>
      <c r="DQ80" s="1"/>
      <c r="DR80" s="1">
        <f>IF(DQ80&gt;68, 68, DQ80)</f>
        <v>0</v>
      </c>
      <c r="DS80" s="1">
        <f>MAX(DP80,DR80)</f>
        <v>0</v>
      </c>
      <c r="DT80" s="29">
        <v>0</v>
      </c>
      <c r="DU80" s="29"/>
      <c r="DV80" s="29">
        <f>IF(DU80&gt;68,68,DU80)</f>
        <v>0</v>
      </c>
      <c r="DW80" s="29">
        <f>MAX(DT80,DV80)</f>
        <v>0</v>
      </c>
      <c r="DX80" s="18">
        <v>0</v>
      </c>
      <c r="DY80" s="18">
        <v>0</v>
      </c>
      <c r="DZ80" s="1"/>
      <c r="EA80" s="15">
        <f>AVERAGE(DJ80,DM80:DO80, DS80, DW80)</f>
        <v>33.511666666666663</v>
      </c>
      <c r="EB80" s="1">
        <v>40</v>
      </c>
      <c r="EC80" s="1">
        <v>46.67</v>
      </c>
      <c r="ED80" s="1">
        <v>26.67</v>
      </c>
      <c r="EE80" s="1">
        <f>IF(ED80&gt;68,68,ED80)</f>
        <v>26.67</v>
      </c>
      <c r="EF80" s="1">
        <f>MAX(EB80:EC80,EE80)</f>
        <v>46.67</v>
      </c>
      <c r="EG80" s="29">
        <v>5.56</v>
      </c>
      <c r="EH80" s="29">
        <v>13.33</v>
      </c>
      <c r="EI80" s="29">
        <v>40</v>
      </c>
      <c r="EJ80" s="29">
        <f>IF(EI80&gt;68,68,EI80)</f>
        <v>40</v>
      </c>
      <c r="EK80" s="29">
        <f>MAX(EG80:EH80,EJ80)</f>
        <v>40</v>
      </c>
      <c r="EL80" s="1">
        <v>5.56</v>
      </c>
      <c r="EM80" s="1">
        <v>53.33</v>
      </c>
      <c r="EN80" s="1">
        <v>66.67</v>
      </c>
      <c r="EO80" s="1">
        <f>IF(EN80&gt;68,68,EN80)</f>
        <v>66.67</v>
      </c>
      <c r="EP80" s="1">
        <f>MAX(EL80:EM80,EO80)</f>
        <v>66.67</v>
      </c>
      <c r="EQ80" s="29">
        <v>0</v>
      </c>
      <c r="ER80" s="29">
        <v>0</v>
      </c>
      <c r="ES80" s="29"/>
      <c r="ET80" s="15">
        <f>AVERAGE(EF80,EK80,EP80,ES80)</f>
        <v>51.113333333333337</v>
      </c>
      <c r="EU80" s="1">
        <v>13.33</v>
      </c>
      <c r="EV80" s="1">
        <v>0</v>
      </c>
      <c r="EW80" s="1">
        <f>MIN(MAX(EU80:EV80)+0.2*FC80, 100)</f>
        <v>23.53</v>
      </c>
      <c r="EX80" s="29">
        <v>0</v>
      </c>
      <c r="EY80" s="29">
        <v>0</v>
      </c>
      <c r="EZ80" s="29">
        <f>MIN(MAX(EX80:EY80)+0.15*FC80, 100)</f>
        <v>7.6499999999999995</v>
      </c>
      <c r="FA80" s="1">
        <v>51</v>
      </c>
      <c r="FB80" s="1">
        <v>0</v>
      </c>
      <c r="FC80" s="1">
        <f>MAX(FA80:FB80)</f>
        <v>51</v>
      </c>
      <c r="FD80" s="15">
        <f>AVERAGE(EW80,EZ80,FC80)</f>
        <v>27.393333333333334</v>
      </c>
      <c r="FE80" s="3">
        <v>0.25</v>
      </c>
      <c r="FF80" s="3">
        <v>0.2</v>
      </c>
      <c r="FG80" s="3">
        <v>0.25</v>
      </c>
      <c r="FH80" s="3">
        <v>0.3</v>
      </c>
      <c r="FI80" s="25">
        <f>MIN(IF(D80="Yes",AR80+DI80,0),100)</f>
        <v>79</v>
      </c>
      <c r="FJ80" s="25">
        <f>IF(FN80&lt;0,FI80+FN80*-4,FI80)</f>
        <v>79</v>
      </c>
      <c r="FK80" s="25">
        <f>MIN(IF(D80="Yes",AR80+EA80,0), 100)</f>
        <v>35.511666666666663</v>
      </c>
      <c r="FL80" s="25">
        <f>MIN(IF(D80="Yes",AR80+ET80,0),100)</f>
        <v>53.113333333333337</v>
      </c>
      <c r="FM80" s="25">
        <f>MIN(IF(D80="Yes",AR80+FD80,0), 100)</f>
        <v>29.393333333333334</v>
      </c>
      <c r="FN80" s="26">
        <f>FE80*FI80+FF80*FK80+FG80*FL80+FH80*FM80</f>
        <v>48.948666666666668</v>
      </c>
      <c r="FO80" s="26">
        <f>FE80*FJ80+FF80*FK80+FG80*FL80+FH80*FM80</f>
        <v>48.948666666666668</v>
      </c>
    </row>
    <row r="81" spans="1:171" customFormat="1" x14ac:dyDescent="0.3">
      <c r="A81">
        <v>1402019024</v>
      </c>
      <c r="B81" t="s">
        <v>210</v>
      </c>
      <c r="C81" t="s">
        <v>114</v>
      </c>
      <c r="D81" s="2" t="s">
        <v>301</v>
      </c>
      <c r="E81" s="6">
        <v>1</v>
      </c>
      <c r="F81" s="6"/>
      <c r="G81" s="7">
        <v>1</v>
      </c>
      <c r="H81" s="7"/>
      <c r="I81" s="6">
        <v>1</v>
      </c>
      <c r="J81" s="6"/>
      <c r="K81" s="7"/>
      <c r="L81" s="7"/>
      <c r="M81" s="6">
        <v>1</v>
      </c>
      <c r="N81" s="8"/>
      <c r="O81" s="7"/>
      <c r="P81" s="7"/>
      <c r="Q81" s="6"/>
      <c r="R81" s="8"/>
      <c r="S81" s="7">
        <v>1</v>
      </c>
      <c r="T81" s="7"/>
      <c r="U81" s="6"/>
      <c r="V81" s="16"/>
      <c r="W81" s="7"/>
      <c r="X81" s="7"/>
      <c r="Y81" s="6">
        <v>1</v>
      </c>
      <c r="Z81" s="6"/>
      <c r="AA81" s="7"/>
      <c r="AB81" s="7"/>
      <c r="AC81" s="6">
        <v>1</v>
      </c>
      <c r="AD81" s="6"/>
      <c r="AE81" s="7"/>
      <c r="AF81" s="8"/>
      <c r="AG81" s="10">
        <v>14</v>
      </c>
      <c r="AH81" s="10">
        <v>10</v>
      </c>
      <c r="AI81" s="10">
        <f>COUNT(E81:AF81)</f>
        <v>7</v>
      </c>
      <c r="AJ81" s="22">
        <f>IF(D81="Yes",(AG81-AI81+(DI81-50)/AH81)/AG81,0)</f>
        <v>0.95000000000000007</v>
      </c>
      <c r="AK81" s="11">
        <f>SUM(E81:AF81)</f>
        <v>7</v>
      </c>
      <c r="AL81" s="10">
        <f>MAX(AK81-AM81-AN81,0)*-1</f>
        <v>0</v>
      </c>
      <c r="AM81" s="10">
        <v>10</v>
      </c>
      <c r="AN81" s="10">
        <v>3</v>
      </c>
      <c r="AO81" s="7">
        <f>AK81+AL81+AP81</f>
        <v>7</v>
      </c>
      <c r="AP81" s="6"/>
      <c r="AQ81" s="3">
        <v>0.5</v>
      </c>
      <c r="AR81" s="15">
        <f>MIN(AO81,AM81)*AQ81</f>
        <v>3.5</v>
      </c>
      <c r="AS81" s="6">
        <v>0</v>
      </c>
      <c r="AT81" s="6">
        <v>0</v>
      </c>
      <c r="AU81" s="6">
        <v>3</v>
      </c>
      <c r="AV81" s="6">
        <v>0</v>
      </c>
      <c r="AW81" s="7"/>
      <c r="AX81" s="7">
        <v>0</v>
      </c>
      <c r="AY81" s="7"/>
      <c r="AZ81" s="7">
        <v>0</v>
      </c>
      <c r="BA81" s="6"/>
      <c r="BB81" s="6">
        <v>0</v>
      </c>
      <c r="BC81" s="6"/>
      <c r="BD81" s="6">
        <v>0</v>
      </c>
      <c r="BE81" s="7">
        <v>2</v>
      </c>
      <c r="BF81" s="7">
        <f>IF(EF81&gt;=70, 5, 0)</f>
        <v>0</v>
      </c>
      <c r="BG81" s="7"/>
      <c r="BH81" s="7"/>
      <c r="BI81" s="7">
        <v>0</v>
      </c>
      <c r="BJ81" s="6"/>
      <c r="BK81" s="6">
        <f>IF(EW81&gt;=70, 6, 0)</f>
        <v>0</v>
      </c>
      <c r="BL81" s="6">
        <v>0</v>
      </c>
      <c r="BM81" s="7">
        <v>0</v>
      </c>
      <c r="BN81" s="7">
        <v>-5</v>
      </c>
      <c r="BO81" s="7">
        <v>0</v>
      </c>
      <c r="BP81" s="6"/>
      <c r="BQ81" s="6">
        <f>IF(EZ81&gt;=70, 6, 0)</f>
        <v>0</v>
      </c>
      <c r="BR81" s="6">
        <v>0</v>
      </c>
      <c r="BS81" s="7"/>
      <c r="BT81" s="7">
        <v>0</v>
      </c>
      <c r="BU81" s="7">
        <v>0</v>
      </c>
      <c r="BV81" s="6">
        <v>5</v>
      </c>
      <c r="BW81" s="6">
        <v>0</v>
      </c>
      <c r="BX81" s="6">
        <f>IF(EK81&gt;=70, 5, 0)</f>
        <v>0</v>
      </c>
      <c r="BY81" s="6">
        <v>0</v>
      </c>
      <c r="BZ81" s="6">
        <v>0</v>
      </c>
      <c r="CA81" s="6">
        <v>0</v>
      </c>
      <c r="CB81" s="6">
        <v>0</v>
      </c>
      <c r="CC81" s="6">
        <v>0</v>
      </c>
      <c r="CD81" s="6">
        <v>0</v>
      </c>
      <c r="CE81" s="6">
        <v>0</v>
      </c>
      <c r="CF81" s="6">
        <v>0</v>
      </c>
      <c r="CG81" s="6">
        <v>0</v>
      </c>
      <c r="CH81" s="6">
        <v>0</v>
      </c>
      <c r="CI81" s="6">
        <v>0</v>
      </c>
      <c r="CJ81" s="6">
        <v>0</v>
      </c>
      <c r="CK81" s="7">
        <v>3</v>
      </c>
      <c r="CL81" s="7">
        <v>0</v>
      </c>
      <c r="CM81" s="7">
        <v>0</v>
      </c>
      <c r="CN81" s="6">
        <v>0</v>
      </c>
      <c r="CO81" s="6">
        <f>IF(ES81&gt;=70, 5, 0)</f>
        <v>0</v>
      </c>
      <c r="CP81" s="6">
        <v>0</v>
      </c>
      <c r="CQ81" s="6"/>
      <c r="CR81" s="6">
        <v>0</v>
      </c>
      <c r="CS81" s="7"/>
      <c r="CT81" s="7">
        <f>IF(FC81&gt;=70, 6, 0)</f>
        <v>0</v>
      </c>
      <c r="CU81" s="7">
        <v>0</v>
      </c>
      <c r="CV81" s="6">
        <v>20</v>
      </c>
      <c r="CW81" s="7">
        <v>6</v>
      </c>
      <c r="CX81" s="7">
        <v>6</v>
      </c>
      <c r="CY81" s="7">
        <v>0</v>
      </c>
      <c r="CZ81" s="7">
        <v>0</v>
      </c>
      <c r="DA81" s="7">
        <v>10</v>
      </c>
      <c r="DB81" s="7">
        <f>IF(AND(DS81&gt;0,DW81&gt;0),4,0)</f>
        <v>0</v>
      </c>
      <c r="DC81" s="7">
        <f>IF(AND(EF81&gt;0,EK81&gt;0,EP81&gt;0),4,0)</f>
        <v>4</v>
      </c>
      <c r="DD81" s="7">
        <f>IF(SUM(BW81,BY81,CB81,CC81,CE81,CH81,CK81,CL81,CN81,CP81)&gt;-1,4,0)</f>
        <v>4</v>
      </c>
      <c r="DE81" s="7">
        <f>IF(FC81&gt;0,4,0)</f>
        <v>0</v>
      </c>
      <c r="DF81" s="6">
        <v>5</v>
      </c>
      <c r="DG81" s="10">
        <f>SUM(AS81:DF81)</f>
        <v>63</v>
      </c>
      <c r="DH81" s="10">
        <v>50</v>
      </c>
      <c r="DI81" s="17">
        <f>DG81+DH81</f>
        <v>113</v>
      </c>
      <c r="DJ81" s="1">
        <v>82.86</v>
      </c>
      <c r="DK81" s="18">
        <v>25</v>
      </c>
      <c r="DL81" s="18">
        <v>50</v>
      </c>
      <c r="DM81" s="29">
        <f>AVERAGE(DK81:DL81)</f>
        <v>37.5</v>
      </c>
      <c r="DN81" s="1">
        <v>0</v>
      </c>
      <c r="DO81" s="29">
        <v>65</v>
      </c>
      <c r="DP81" s="1">
        <v>0</v>
      </c>
      <c r="DQ81" s="1"/>
      <c r="DR81" s="1">
        <f>IF(DQ81&gt;68, 68, DQ81)</f>
        <v>0</v>
      </c>
      <c r="DS81" s="1">
        <f>MAX(DP81,DR81)</f>
        <v>0</v>
      </c>
      <c r="DT81" s="29">
        <v>0</v>
      </c>
      <c r="DU81" s="29"/>
      <c r="DV81" s="29">
        <f>IF(DU81&gt;68,68,DU81)</f>
        <v>0</v>
      </c>
      <c r="DW81" s="29">
        <f>MAX(DT81,DV81)</f>
        <v>0</v>
      </c>
      <c r="DX81" s="18">
        <v>0</v>
      </c>
      <c r="DY81" s="18">
        <v>0</v>
      </c>
      <c r="DZ81" s="1"/>
      <c r="EA81" s="15">
        <f>AVERAGE(DJ81,DM81:DO81, DS81, DW81)</f>
        <v>30.893333333333334</v>
      </c>
      <c r="EB81" s="1">
        <v>40</v>
      </c>
      <c r="EC81" s="1">
        <v>60</v>
      </c>
      <c r="ED81" s="1">
        <v>46.67</v>
      </c>
      <c r="EE81" s="1">
        <f>IF(ED81&gt;68,68,ED81)</f>
        <v>46.67</v>
      </c>
      <c r="EF81" s="1">
        <f>MAX(EB81:EC81,EE81)</f>
        <v>60</v>
      </c>
      <c r="EG81" s="29">
        <v>38.89</v>
      </c>
      <c r="EH81" s="29">
        <v>40</v>
      </c>
      <c r="EI81" s="29">
        <v>46.67</v>
      </c>
      <c r="EJ81" s="29">
        <f>IF(EI81&gt;68,68,EI81)</f>
        <v>46.67</v>
      </c>
      <c r="EK81" s="29">
        <f>MAX(EG81:EH81,EJ81)</f>
        <v>46.67</v>
      </c>
      <c r="EL81" s="1">
        <v>38.89</v>
      </c>
      <c r="EM81" s="1">
        <v>60</v>
      </c>
      <c r="EN81" s="1">
        <v>33.33</v>
      </c>
      <c r="EO81" s="1">
        <f>IF(EN81&gt;68,68,EN81)</f>
        <v>33.33</v>
      </c>
      <c r="EP81" s="1">
        <f>MAX(EL81:EM81,EO81)</f>
        <v>60</v>
      </c>
      <c r="EQ81" s="29">
        <v>0</v>
      </c>
      <c r="ER81" s="29">
        <v>0</v>
      </c>
      <c r="ES81" s="29"/>
      <c r="ET81" s="15">
        <f>AVERAGE(EF81,EK81,EP81,ES81)</f>
        <v>55.556666666666672</v>
      </c>
      <c r="EU81" s="1">
        <v>0</v>
      </c>
      <c r="EV81" s="1">
        <v>0</v>
      </c>
      <c r="EW81" s="1">
        <f>MIN(MAX(EU81:EV81)+0.2*FC81, 100)</f>
        <v>0</v>
      </c>
      <c r="EX81" s="29">
        <v>8.33</v>
      </c>
      <c r="EY81" s="29">
        <v>0</v>
      </c>
      <c r="EZ81" s="29">
        <f>MIN(MAX(EX81:EY81)+0.15*FC81, 100)</f>
        <v>8.33</v>
      </c>
      <c r="FA81" s="1">
        <v>0</v>
      </c>
      <c r="FB81" s="1">
        <v>0</v>
      </c>
      <c r="FC81" s="1">
        <f>MAX(FA81:FB81)</f>
        <v>0</v>
      </c>
      <c r="FD81" s="15">
        <f>AVERAGE(EW81,EZ81,FC81)</f>
        <v>2.7766666666666668</v>
      </c>
      <c r="FE81" s="3">
        <v>0.25</v>
      </c>
      <c r="FF81" s="3">
        <v>0.2</v>
      </c>
      <c r="FG81" s="3">
        <v>0.25</v>
      </c>
      <c r="FH81" s="3">
        <v>0.3</v>
      </c>
      <c r="FI81" s="25">
        <f>MIN(IF(D81="Yes",AR81+DI81,0),100)</f>
        <v>100</v>
      </c>
      <c r="FJ81" s="25">
        <f>IF(FN81&lt;0,FI81+FN81*-4,FI81)</f>
        <v>100</v>
      </c>
      <c r="FK81" s="25">
        <f>MIN(IF(D81="Yes",AR81+EA81,0), 100)</f>
        <v>34.393333333333331</v>
      </c>
      <c r="FL81" s="25">
        <f>MIN(IF(D81="Yes",AR81+ET81,0),100)</f>
        <v>59.056666666666672</v>
      </c>
      <c r="FM81" s="25">
        <f>MIN(IF(D81="Yes",AR81+FD81,0), 100)</f>
        <v>6.2766666666666673</v>
      </c>
      <c r="FN81" s="26">
        <f>FE81*FI81+FF81*FK81+FG81*FL81+FH81*FM81</f>
        <v>48.525833333333338</v>
      </c>
      <c r="FO81" s="26">
        <f>FE81*FJ81+FF81*FK81+FG81*FL81+FH81*FM81</f>
        <v>48.525833333333338</v>
      </c>
    </row>
    <row r="82" spans="1:171" customFormat="1" x14ac:dyDescent="0.3">
      <c r="A82">
        <v>1402019021</v>
      </c>
      <c r="B82" t="s">
        <v>207</v>
      </c>
      <c r="C82" t="s">
        <v>114</v>
      </c>
      <c r="D82" s="2" t="s">
        <v>301</v>
      </c>
      <c r="E82" s="6"/>
      <c r="F82" s="6"/>
      <c r="G82" s="7"/>
      <c r="H82" s="7">
        <v>1</v>
      </c>
      <c r="I82" s="6"/>
      <c r="J82" s="6"/>
      <c r="K82" s="7"/>
      <c r="L82" s="7"/>
      <c r="M82" s="6"/>
      <c r="N82" s="8"/>
      <c r="O82" s="7"/>
      <c r="P82" s="7"/>
      <c r="Q82" s="6"/>
      <c r="R82" s="8"/>
      <c r="S82" s="7">
        <v>1</v>
      </c>
      <c r="T82" s="7">
        <v>1</v>
      </c>
      <c r="U82" s="6"/>
      <c r="V82" s="16"/>
      <c r="W82" s="7"/>
      <c r="X82" s="7"/>
      <c r="Y82" s="6"/>
      <c r="Z82" s="6"/>
      <c r="AA82" s="7"/>
      <c r="AB82" s="7"/>
      <c r="AC82" s="6"/>
      <c r="AD82" s="6"/>
      <c r="AE82" s="7"/>
      <c r="AF82" s="8"/>
      <c r="AG82" s="10">
        <v>14</v>
      </c>
      <c r="AH82" s="10">
        <v>10</v>
      </c>
      <c r="AI82" s="10">
        <f>COUNT(E82:AF82)</f>
        <v>3</v>
      </c>
      <c r="AJ82" s="22">
        <f>IF(D82="Yes",(AG82-AI82+(DI82-50)/AH82)/AG82,0)</f>
        <v>1.1785714285714286</v>
      </c>
      <c r="AK82" s="11">
        <f>SUM(E82:AF82)</f>
        <v>3</v>
      </c>
      <c r="AL82" s="10">
        <f>MAX(AK82-AM82-AN82,0)*-1</f>
        <v>0</v>
      </c>
      <c r="AM82" s="10">
        <v>10</v>
      </c>
      <c r="AN82" s="10">
        <v>3</v>
      </c>
      <c r="AO82" s="7">
        <f>AK82+AL82+AP82</f>
        <v>3</v>
      </c>
      <c r="AP82" s="6"/>
      <c r="AQ82" s="3">
        <v>0.5</v>
      </c>
      <c r="AR82" s="15">
        <f>MIN(AO82,AM82)*AQ82</f>
        <v>1.5</v>
      </c>
      <c r="AS82" s="6">
        <v>0</v>
      </c>
      <c r="AT82" s="6">
        <v>0</v>
      </c>
      <c r="AU82" s="6">
        <v>3</v>
      </c>
      <c r="AV82" s="6">
        <v>0</v>
      </c>
      <c r="AW82" s="7"/>
      <c r="AX82" s="7">
        <v>0</v>
      </c>
      <c r="AY82" s="7"/>
      <c r="AZ82" s="7">
        <v>-5</v>
      </c>
      <c r="BA82" s="6"/>
      <c r="BB82" s="6">
        <v>0</v>
      </c>
      <c r="BC82" s="6"/>
      <c r="BD82" s="6">
        <v>0</v>
      </c>
      <c r="BE82" s="7"/>
      <c r="BF82" s="7">
        <f>IF(EF82&gt;=70, 5, 0)</f>
        <v>0</v>
      </c>
      <c r="BG82" s="7"/>
      <c r="BH82" s="7"/>
      <c r="BI82" s="7">
        <v>0</v>
      </c>
      <c r="BJ82" s="6"/>
      <c r="BK82" s="6">
        <f>IF(EW82&gt;=70, 6, 0)</f>
        <v>0</v>
      </c>
      <c r="BL82" s="6">
        <v>-5</v>
      </c>
      <c r="BM82" s="7">
        <v>0</v>
      </c>
      <c r="BN82" s="7">
        <v>-5</v>
      </c>
      <c r="BO82" s="7">
        <v>0</v>
      </c>
      <c r="BP82" s="6">
        <v>2</v>
      </c>
      <c r="BQ82" s="6">
        <f>IF(EZ82&gt;=70, 6, 0)</f>
        <v>0</v>
      </c>
      <c r="BR82" s="6">
        <v>0</v>
      </c>
      <c r="BS82" s="7"/>
      <c r="BT82" s="7">
        <v>0</v>
      </c>
      <c r="BU82" s="7">
        <v>0</v>
      </c>
      <c r="BV82" s="6">
        <v>5</v>
      </c>
      <c r="BW82" s="6">
        <v>0</v>
      </c>
      <c r="BX82" s="6">
        <f>IF(EK82&gt;=70, 5, 0)</f>
        <v>0</v>
      </c>
      <c r="BY82" s="6">
        <v>0</v>
      </c>
      <c r="BZ82" s="6">
        <v>0</v>
      </c>
      <c r="CA82" s="6">
        <v>0</v>
      </c>
      <c r="CB82" s="6">
        <v>0</v>
      </c>
      <c r="CC82" s="6">
        <v>0</v>
      </c>
      <c r="CD82" s="6">
        <v>0</v>
      </c>
      <c r="CE82" s="6">
        <v>0</v>
      </c>
      <c r="CF82" s="6">
        <v>0</v>
      </c>
      <c r="CG82" s="6">
        <v>0</v>
      </c>
      <c r="CH82" s="6">
        <v>0</v>
      </c>
      <c r="CI82" s="6">
        <v>0</v>
      </c>
      <c r="CJ82" s="6">
        <v>0</v>
      </c>
      <c r="CK82" s="7">
        <v>0</v>
      </c>
      <c r="CL82" s="7">
        <v>0</v>
      </c>
      <c r="CM82" s="7">
        <v>0</v>
      </c>
      <c r="CN82" s="6">
        <v>0</v>
      </c>
      <c r="CO82" s="6">
        <f>IF(ES82&gt;=70, 5, 0)</f>
        <v>0</v>
      </c>
      <c r="CP82" s="6">
        <v>0</v>
      </c>
      <c r="CQ82" s="6"/>
      <c r="CR82" s="6">
        <v>0</v>
      </c>
      <c r="CS82" s="7"/>
      <c r="CT82" s="7">
        <f>IF(FC82&gt;=70, 6, 0)</f>
        <v>0</v>
      </c>
      <c r="CU82" s="7">
        <v>-5</v>
      </c>
      <c r="CV82" s="6">
        <v>20</v>
      </c>
      <c r="CW82" s="7">
        <v>6</v>
      </c>
      <c r="CX82" s="7">
        <v>6</v>
      </c>
      <c r="CY82" s="7">
        <v>10</v>
      </c>
      <c r="CZ82" s="7">
        <v>0</v>
      </c>
      <c r="DA82" s="7">
        <v>10</v>
      </c>
      <c r="DB82" s="7">
        <f>IF(AND(DS82&gt;0,DW82&gt;0),4,0)</f>
        <v>0</v>
      </c>
      <c r="DC82" s="7">
        <f>IF(AND(EF82&gt;0,EK82&gt;0,EP82&gt;0),4,0)</f>
        <v>4</v>
      </c>
      <c r="DD82" s="7">
        <f>IF(SUM(BW82,BY82,CB82,CC82,CE82,CH82,CK82,CL82,CN82,CP82)&gt;-1,4,0)</f>
        <v>4</v>
      </c>
      <c r="DE82" s="7">
        <f>IF(FC82&gt;0,4,0)</f>
        <v>0</v>
      </c>
      <c r="DF82" s="6">
        <f>5</f>
        <v>5</v>
      </c>
      <c r="DG82" s="10">
        <f>SUM(AS82:DF82)</f>
        <v>55</v>
      </c>
      <c r="DH82" s="10">
        <v>50</v>
      </c>
      <c r="DI82" s="17">
        <f>DG82+DH82</f>
        <v>105</v>
      </c>
      <c r="DJ82" s="1">
        <v>71.430000000000007</v>
      </c>
      <c r="DK82" s="18">
        <v>25</v>
      </c>
      <c r="DL82" s="18">
        <v>50</v>
      </c>
      <c r="DM82" s="29">
        <f>AVERAGE(DK82:DL82)</f>
        <v>37.5</v>
      </c>
      <c r="DN82" s="1">
        <v>0</v>
      </c>
      <c r="DO82" s="29">
        <v>100</v>
      </c>
      <c r="DP82" s="1">
        <v>0</v>
      </c>
      <c r="DQ82" s="1"/>
      <c r="DR82" s="1">
        <f>IF(DQ82&gt;68, 68, DQ82)</f>
        <v>0</v>
      </c>
      <c r="DS82" s="1">
        <f>MAX(DP82,DR82)</f>
        <v>0</v>
      </c>
      <c r="DT82" s="29">
        <v>0</v>
      </c>
      <c r="DU82" s="29"/>
      <c r="DV82" s="29">
        <f>IF(DU82&gt;68,68,DU82)</f>
        <v>0</v>
      </c>
      <c r="DW82" s="29">
        <f>MAX(DT82,DV82)</f>
        <v>0</v>
      </c>
      <c r="DX82" s="18">
        <v>0</v>
      </c>
      <c r="DY82" s="18">
        <v>0</v>
      </c>
      <c r="DZ82" s="1"/>
      <c r="EA82" s="15">
        <f>AVERAGE(DJ82,DM82:DO82, DS82, DW82)</f>
        <v>34.821666666666665</v>
      </c>
      <c r="EB82" s="1">
        <v>46.67</v>
      </c>
      <c r="EC82" s="1">
        <v>20</v>
      </c>
      <c r="ED82" s="1">
        <v>20</v>
      </c>
      <c r="EE82" s="1">
        <f>IF(ED82&gt;68,68,ED82)</f>
        <v>20</v>
      </c>
      <c r="EF82" s="1">
        <f>MAX(EB82:EC82,EE82)</f>
        <v>46.67</v>
      </c>
      <c r="EG82" s="29">
        <v>22.22</v>
      </c>
      <c r="EH82" s="29">
        <v>46.67</v>
      </c>
      <c r="EI82" s="29">
        <v>60</v>
      </c>
      <c r="EJ82" s="29">
        <f>IF(EI82&gt;68,68,EI82)</f>
        <v>60</v>
      </c>
      <c r="EK82" s="29">
        <f>MAX(EG82:EH82,EJ82)</f>
        <v>60</v>
      </c>
      <c r="EL82" s="1">
        <v>22.22</v>
      </c>
      <c r="EM82" s="1">
        <v>60</v>
      </c>
      <c r="EN82" s="1">
        <v>0</v>
      </c>
      <c r="EO82" s="1">
        <f>IF(EN82&gt;68,68,EN82)</f>
        <v>0</v>
      </c>
      <c r="EP82" s="1">
        <f>MAX(EL82:EM82,EO82)</f>
        <v>60</v>
      </c>
      <c r="EQ82" s="29">
        <v>0</v>
      </c>
      <c r="ER82" s="29">
        <v>0</v>
      </c>
      <c r="ES82" s="29"/>
      <c r="ET82" s="15">
        <f>AVERAGE(EF82,EK82,EP82,ES82)</f>
        <v>55.556666666666672</v>
      </c>
      <c r="EU82" s="1">
        <v>0</v>
      </c>
      <c r="EV82" s="1">
        <v>0</v>
      </c>
      <c r="EW82" s="1">
        <f>MIN(MAX(EU82:EV82)+0.2*FC82, 100)</f>
        <v>0</v>
      </c>
      <c r="EX82" s="29">
        <v>0</v>
      </c>
      <c r="EY82" s="29">
        <v>0</v>
      </c>
      <c r="EZ82" s="29">
        <f>MIN(MAX(EX82:EY82)+0.15*FC82, 100)</f>
        <v>0</v>
      </c>
      <c r="FA82" s="1">
        <v>0</v>
      </c>
      <c r="FB82" s="1">
        <v>0</v>
      </c>
      <c r="FC82" s="1">
        <f>MAX(FA82:FB82)</f>
        <v>0</v>
      </c>
      <c r="FD82" s="15">
        <f>AVERAGE(EW82,EZ82,FC82)</f>
        <v>0</v>
      </c>
      <c r="FE82" s="3">
        <v>0.25</v>
      </c>
      <c r="FF82" s="3">
        <v>0.2</v>
      </c>
      <c r="FG82" s="3">
        <v>0.25</v>
      </c>
      <c r="FH82" s="3">
        <v>0.3</v>
      </c>
      <c r="FI82" s="25">
        <f>MIN(IF(D82="Yes",AR82+DI82,0),100)</f>
        <v>100</v>
      </c>
      <c r="FJ82" s="25">
        <f>IF(FN82&lt;0,FI82+FN82*-4,FI82)</f>
        <v>100</v>
      </c>
      <c r="FK82" s="25">
        <f>MIN(IF(D82="Yes",AR82+EA82,0), 100)</f>
        <v>36.321666666666665</v>
      </c>
      <c r="FL82" s="25">
        <f>MIN(IF(D82="Yes",AR82+ET82,0),100)</f>
        <v>57.056666666666672</v>
      </c>
      <c r="FM82" s="25">
        <f>MIN(IF(D82="Yes",AR82+FD82,0), 100)</f>
        <v>1.5</v>
      </c>
      <c r="FN82" s="26">
        <f>FE82*FI82+FF82*FK82+FG82*FL82+FH82*FM82</f>
        <v>46.978500000000004</v>
      </c>
      <c r="FO82" s="26">
        <f>FE82*FJ82+FF82*FK82+FG82*FL82+FH82*FM82</f>
        <v>46.978500000000004</v>
      </c>
    </row>
    <row r="83" spans="1:171" customFormat="1" x14ac:dyDescent="0.3">
      <c r="A83">
        <v>1402019045</v>
      </c>
      <c r="B83" t="s">
        <v>270</v>
      </c>
      <c r="C83" t="s">
        <v>140</v>
      </c>
      <c r="D83" s="2" t="s">
        <v>301</v>
      </c>
      <c r="E83" s="6"/>
      <c r="F83" s="6"/>
      <c r="G83" s="7"/>
      <c r="H83" s="7">
        <v>1</v>
      </c>
      <c r="I83" s="6">
        <v>1</v>
      </c>
      <c r="J83" s="6"/>
      <c r="K83" s="7"/>
      <c r="L83" s="7"/>
      <c r="M83" s="6"/>
      <c r="N83" s="8"/>
      <c r="O83" s="7"/>
      <c r="P83" s="7"/>
      <c r="Q83" s="6"/>
      <c r="R83" s="8"/>
      <c r="S83" s="7">
        <v>1</v>
      </c>
      <c r="T83" s="7">
        <v>1</v>
      </c>
      <c r="U83" s="6"/>
      <c r="V83" s="6"/>
      <c r="W83" s="7"/>
      <c r="X83" s="7"/>
      <c r="Y83" s="6"/>
      <c r="Z83" s="6"/>
      <c r="AA83" s="7"/>
      <c r="AB83" s="7"/>
      <c r="AC83" s="6"/>
      <c r="AD83" s="6"/>
      <c r="AE83" s="7"/>
      <c r="AF83" s="8"/>
      <c r="AG83" s="10">
        <v>14</v>
      </c>
      <c r="AH83" s="10">
        <v>10</v>
      </c>
      <c r="AI83" s="10">
        <f>COUNT(E83:AF83)</f>
        <v>4</v>
      </c>
      <c r="AJ83" s="22">
        <f>IF(D83="Yes",(AG83-AI83+(DI83-50)/AH83)/AG83,0)</f>
        <v>0.87142857142857133</v>
      </c>
      <c r="AK83" s="11">
        <f>SUM(E83:AF83)</f>
        <v>4</v>
      </c>
      <c r="AL83" s="10">
        <f>MAX(AK83-AM83-AN83,0)*-1</f>
        <v>0</v>
      </c>
      <c r="AM83" s="10">
        <v>10</v>
      </c>
      <c r="AN83" s="10">
        <v>3</v>
      </c>
      <c r="AO83" s="7">
        <f>AK83+AL83+AP83</f>
        <v>4</v>
      </c>
      <c r="AP83" s="6"/>
      <c r="AQ83" s="3">
        <v>0.5</v>
      </c>
      <c r="AR83" s="15">
        <f>MIN(AO83,AM83)*AQ83</f>
        <v>2</v>
      </c>
      <c r="AS83" s="6">
        <v>0</v>
      </c>
      <c r="AT83" s="6">
        <v>0</v>
      </c>
      <c r="AU83" s="6">
        <v>8</v>
      </c>
      <c r="AV83" s="6">
        <v>0</v>
      </c>
      <c r="AW83" s="7"/>
      <c r="AX83" s="7">
        <v>0</v>
      </c>
      <c r="AY83" s="7"/>
      <c r="AZ83" s="7">
        <v>0</v>
      </c>
      <c r="BA83" s="6"/>
      <c r="BB83" s="6">
        <v>3</v>
      </c>
      <c r="BC83" s="6"/>
      <c r="BD83" s="6">
        <v>0</v>
      </c>
      <c r="BE83" s="7"/>
      <c r="BF83" s="7">
        <f>IF(EF83&gt;=70, 5, 0)</f>
        <v>0</v>
      </c>
      <c r="BG83" s="7"/>
      <c r="BH83" s="7"/>
      <c r="BI83" s="7">
        <v>0</v>
      </c>
      <c r="BJ83" s="6"/>
      <c r="BK83" s="6">
        <f>IF(EW83&gt;=70, 6, 0)</f>
        <v>0</v>
      </c>
      <c r="BL83" s="6">
        <v>-5</v>
      </c>
      <c r="BM83" s="7">
        <v>0</v>
      </c>
      <c r="BN83" s="7">
        <v>-5</v>
      </c>
      <c r="BO83" s="7">
        <v>0</v>
      </c>
      <c r="BP83" s="6"/>
      <c r="BQ83" s="6">
        <f>IF(EZ83&gt;=70, 6, 0)</f>
        <v>0</v>
      </c>
      <c r="BR83" s="6">
        <v>0</v>
      </c>
      <c r="BS83" s="7"/>
      <c r="BT83" s="7">
        <v>0</v>
      </c>
      <c r="BU83" s="7">
        <v>0</v>
      </c>
      <c r="BV83" s="6"/>
      <c r="BW83" s="6">
        <v>0</v>
      </c>
      <c r="BX83" s="6">
        <f>IF(EK83&gt;=70, 5, 0)</f>
        <v>0</v>
      </c>
      <c r="BY83" s="6">
        <v>0</v>
      </c>
      <c r="BZ83" s="6">
        <v>0</v>
      </c>
      <c r="CA83" s="6">
        <v>0</v>
      </c>
      <c r="CB83" s="6">
        <v>0</v>
      </c>
      <c r="CC83" s="6">
        <v>0</v>
      </c>
      <c r="CD83" s="6">
        <v>0</v>
      </c>
      <c r="CE83" s="6">
        <v>0</v>
      </c>
      <c r="CF83" s="6">
        <v>0</v>
      </c>
      <c r="CG83" s="6">
        <v>0</v>
      </c>
      <c r="CH83" s="6">
        <v>0</v>
      </c>
      <c r="CI83" s="6">
        <v>0</v>
      </c>
      <c r="CJ83" s="6">
        <v>0</v>
      </c>
      <c r="CK83" s="7">
        <v>0</v>
      </c>
      <c r="CL83" s="7">
        <v>-5</v>
      </c>
      <c r="CM83" s="7">
        <v>0</v>
      </c>
      <c r="CN83" s="6">
        <v>0</v>
      </c>
      <c r="CO83" s="6">
        <f>IF(ES83&gt;=70, 5, 0)</f>
        <v>0</v>
      </c>
      <c r="CP83" s="6">
        <v>0</v>
      </c>
      <c r="CQ83" s="6"/>
      <c r="CR83" s="6">
        <v>0</v>
      </c>
      <c r="CS83" s="7"/>
      <c r="CT83" s="7">
        <f>IF(FC83&gt;=70, 6, 0)</f>
        <v>0</v>
      </c>
      <c r="CU83" s="7">
        <v>0</v>
      </c>
      <c r="CV83" s="6"/>
      <c r="CW83" s="7">
        <v>6</v>
      </c>
      <c r="CX83" s="7">
        <v>6</v>
      </c>
      <c r="CY83" s="7">
        <v>10</v>
      </c>
      <c r="CZ83" s="7">
        <v>0</v>
      </c>
      <c r="DA83" s="7">
        <v>0</v>
      </c>
      <c r="DB83" s="7">
        <f>IF(AND(DS83&gt;0,DW83&gt;0),4,0)</f>
        <v>0</v>
      </c>
      <c r="DC83" s="7">
        <f>IF(AND(EF83&gt;0,EK83&gt;0,EP83&gt;0),4,0)</f>
        <v>4</v>
      </c>
      <c r="DD83" s="7">
        <f>IF(SUM(BW83,BY83,CB83,CC83,CE83,CH83,CK83,CL83,CN83,CP83)&gt;-1,4,0)</f>
        <v>0</v>
      </c>
      <c r="DE83" s="7">
        <f>IF(FC83&gt;0,4,0)</f>
        <v>0</v>
      </c>
      <c r="DF83" s="6"/>
      <c r="DG83" s="10">
        <f>SUM(AS83:DF83)</f>
        <v>22</v>
      </c>
      <c r="DH83" s="10">
        <v>50</v>
      </c>
      <c r="DI83" s="17">
        <f>DG83+DH83</f>
        <v>72</v>
      </c>
      <c r="DJ83" s="1">
        <v>88.57</v>
      </c>
      <c r="DK83" s="18">
        <v>50</v>
      </c>
      <c r="DL83" s="18">
        <v>100</v>
      </c>
      <c r="DM83" s="29">
        <f>AVERAGE(DK83:DL83)</f>
        <v>75</v>
      </c>
      <c r="DN83" s="1">
        <v>0</v>
      </c>
      <c r="DO83" s="29">
        <v>45</v>
      </c>
      <c r="DP83" s="1">
        <v>0</v>
      </c>
      <c r="DQ83" s="1"/>
      <c r="DR83" s="1">
        <f>IF(DQ83&gt;68, 68, DQ83)</f>
        <v>0</v>
      </c>
      <c r="DS83" s="1">
        <f>MAX(DP83,DR83)</f>
        <v>0</v>
      </c>
      <c r="DT83" s="29"/>
      <c r="DU83" s="29">
        <v>67</v>
      </c>
      <c r="DV83" s="29">
        <f>IF(DU83&gt;68,68,DU83)</f>
        <v>67</v>
      </c>
      <c r="DW83" s="29">
        <f>MAX(DT83,DV83)</f>
        <v>67</v>
      </c>
      <c r="DX83" s="18">
        <v>0</v>
      </c>
      <c r="DY83" s="18">
        <v>0</v>
      </c>
      <c r="DZ83" s="1"/>
      <c r="EA83" s="15">
        <f>AVERAGE(DJ83,DM83:DO83, DS83, DW83)</f>
        <v>45.928333333333335</v>
      </c>
      <c r="EB83" s="1">
        <v>46.67</v>
      </c>
      <c r="EC83" s="1">
        <v>60</v>
      </c>
      <c r="ED83" s="1">
        <v>0</v>
      </c>
      <c r="EE83" s="1">
        <f>IF(ED83&gt;68,68,ED83)</f>
        <v>0</v>
      </c>
      <c r="EF83" s="1">
        <f>MAX(EB83:EC83,EE83)</f>
        <v>60</v>
      </c>
      <c r="EG83" s="29">
        <v>0</v>
      </c>
      <c r="EH83" s="29">
        <v>40</v>
      </c>
      <c r="EI83" s="29">
        <v>46.67</v>
      </c>
      <c r="EJ83" s="29">
        <f>IF(EI83&gt;68,68,EI83)</f>
        <v>46.67</v>
      </c>
      <c r="EK83" s="29">
        <f>MAX(EG83:EH83,EJ83)</f>
        <v>46.67</v>
      </c>
      <c r="EL83" s="1">
        <v>0</v>
      </c>
      <c r="EM83" s="1">
        <v>33.33</v>
      </c>
      <c r="EN83" s="1">
        <v>46.67</v>
      </c>
      <c r="EO83" s="1">
        <f>IF(EN83&gt;68,68,EN83)</f>
        <v>46.67</v>
      </c>
      <c r="EP83" s="1">
        <f>MAX(EL83:EM83,EO83)</f>
        <v>46.67</v>
      </c>
      <c r="EQ83" s="29">
        <v>0</v>
      </c>
      <c r="ER83" s="29">
        <v>0</v>
      </c>
      <c r="ES83" s="29"/>
      <c r="ET83" s="15">
        <f>AVERAGE(EF83,EK83,EP83,ES83)</f>
        <v>51.113333333333337</v>
      </c>
      <c r="EU83" s="1">
        <v>0</v>
      </c>
      <c r="EV83" s="1">
        <v>0</v>
      </c>
      <c r="EW83" s="1">
        <f>MIN(MAX(EU83:EV83)+0.2*FC83, 100)</f>
        <v>0</v>
      </c>
      <c r="EX83" s="29">
        <v>50</v>
      </c>
      <c r="EY83" s="29">
        <v>0</v>
      </c>
      <c r="EZ83" s="29">
        <f>MIN(MAX(EX83:EY83)+0.15*FC83, 100)</f>
        <v>50</v>
      </c>
      <c r="FA83" s="1">
        <v>0</v>
      </c>
      <c r="FB83" s="1">
        <v>0</v>
      </c>
      <c r="FC83" s="1">
        <f>MAX(FA83:FB83)</f>
        <v>0</v>
      </c>
      <c r="FD83" s="15">
        <f>AVERAGE(EW83,EZ83,FC83)</f>
        <v>16.666666666666668</v>
      </c>
      <c r="FE83" s="3">
        <v>0.25</v>
      </c>
      <c r="FF83" s="3">
        <v>0.2</v>
      </c>
      <c r="FG83" s="3">
        <v>0.25</v>
      </c>
      <c r="FH83" s="3">
        <v>0.3</v>
      </c>
      <c r="FI83" s="25">
        <f>MIN(IF(D83="Yes",AR83+DI83,0),100)</f>
        <v>74</v>
      </c>
      <c r="FJ83" s="25">
        <f>IF(FN83&lt;0,FI83+FN83*-4,FI83)</f>
        <v>74</v>
      </c>
      <c r="FK83" s="25">
        <f>MIN(IF(D83="Yes",AR83+EA83,0), 100)</f>
        <v>47.928333333333335</v>
      </c>
      <c r="FL83" s="25">
        <f>MIN(IF(D83="Yes",AR83+ET83,0),100)</f>
        <v>53.113333333333337</v>
      </c>
      <c r="FM83" s="25">
        <f>MIN(IF(D83="Yes",AR83+FD83,0), 100)</f>
        <v>18.666666666666668</v>
      </c>
      <c r="FN83" s="26">
        <f>FE83*FI83+FF83*FK83+FG83*FL83+FH83*FM83</f>
        <v>46.964000000000006</v>
      </c>
      <c r="FO83" s="26">
        <f>FE83*FJ83+FF83*FK83+FG83*FL83+FH83*FM83</f>
        <v>46.964000000000006</v>
      </c>
    </row>
    <row r="84" spans="1:171" customFormat="1" x14ac:dyDescent="0.3">
      <c r="A84">
        <v>1402018064</v>
      </c>
      <c r="B84" t="s">
        <v>252</v>
      </c>
      <c r="C84" t="s">
        <v>140</v>
      </c>
      <c r="D84" s="2" t="s">
        <v>301</v>
      </c>
      <c r="E84" s="6">
        <v>1</v>
      </c>
      <c r="F84" s="6"/>
      <c r="G84" s="7">
        <v>1</v>
      </c>
      <c r="H84" s="7">
        <v>1</v>
      </c>
      <c r="I84" s="6">
        <v>1</v>
      </c>
      <c r="J84" s="6"/>
      <c r="K84" s="7"/>
      <c r="L84" s="7"/>
      <c r="M84" s="6"/>
      <c r="N84" s="8"/>
      <c r="O84" s="7"/>
      <c r="P84" s="7"/>
      <c r="Q84" s="6"/>
      <c r="R84" s="8"/>
      <c r="S84" s="7">
        <v>1</v>
      </c>
      <c r="T84" s="7"/>
      <c r="U84" s="6"/>
      <c r="V84" s="16"/>
      <c r="W84" s="7"/>
      <c r="X84" s="7"/>
      <c r="Y84" s="6"/>
      <c r="Z84" s="6"/>
      <c r="AA84" s="7"/>
      <c r="AB84" s="7"/>
      <c r="AC84" s="6"/>
      <c r="AD84" s="6"/>
      <c r="AE84" s="7"/>
      <c r="AF84" s="8"/>
      <c r="AG84" s="10">
        <v>14</v>
      </c>
      <c r="AH84" s="10">
        <v>10</v>
      </c>
      <c r="AI84" s="10">
        <f>COUNT(E84:AF84)</f>
        <v>5</v>
      </c>
      <c r="AJ84" s="22">
        <f>IF(D84="Yes",(AG84-AI84+(DI84-50)/AH84)/AG84,0)</f>
        <v>0.76428571428571423</v>
      </c>
      <c r="AK84" s="11">
        <f>SUM(E84:AF84)</f>
        <v>5</v>
      </c>
      <c r="AL84" s="10">
        <f>MAX(AK84-AM84-AN84,0)*-1</f>
        <v>0</v>
      </c>
      <c r="AM84" s="10">
        <v>10</v>
      </c>
      <c r="AN84" s="10">
        <v>3</v>
      </c>
      <c r="AO84" s="7">
        <f>AK84+AL84+AP84</f>
        <v>5</v>
      </c>
      <c r="AP84" s="6"/>
      <c r="AQ84" s="3">
        <v>0.5</v>
      </c>
      <c r="AR84" s="15">
        <f>MIN(AO84,AM84)*AQ84</f>
        <v>2.5</v>
      </c>
      <c r="AS84" s="6">
        <v>0</v>
      </c>
      <c r="AT84" s="6">
        <v>0</v>
      </c>
      <c r="AU84" s="6">
        <v>1</v>
      </c>
      <c r="AV84" s="6">
        <v>0</v>
      </c>
      <c r="AW84" s="7"/>
      <c r="AX84" s="7">
        <v>0</v>
      </c>
      <c r="AY84" s="7"/>
      <c r="AZ84" s="7">
        <v>0</v>
      </c>
      <c r="BA84" s="6"/>
      <c r="BB84" s="6">
        <v>3</v>
      </c>
      <c r="BC84" s="6"/>
      <c r="BD84" s="6">
        <v>0</v>
      </c>
      <c r="BE84" s="7"/>
      <c r="BF84" s="7">
        <f>IF(EF84&gt;=70, 5, 0)</f>
        <v>0</v>
      </c>
      <c r="BG84" s="7"/>
      <c r="BH84" s="7"/>
      <c r="BI84" s="7">
        <v>-5</v>
      </c>
      <c r="BJ84" s="6"/>
      <c r="BK84" s="6">
        <f>IF(EW84&gt;=70, 6, 0)</f>
        <v>0</v>
      </c>
      <c r="BL84" s="6">
        <v>0</v>
      </c>
      <c r="BM84" s="7">
        <v>0</v>
      </c>
      <c r="BN84" s="7">
        <v>-5</v>
      </c>
      <c r="BO84" s="7">
        <v>0</v>
      </c>
      <c r="BP84" s="6"/>
      <c r="BQ84" s="6">
        <f>IF(EZ84&gt;=70, 6, 0)</f>
        <v>0</v>
      </c>
      <c r="BR84" s="6">
        <v>0</v>
      </c>
      <c r="BS84" s="7"/>
      <c r="BT84" s="7">
        <v>0</v>
      </c>
      <c r="BU84" s="7">
        <v>0</v>
      </c>
      <c r="BV84" s="6">
        <v>5</v>
      </c>
      <c r="BW84" s="6">
        <v>0</v>
      </c>
      <c r="BX84" s="6">
        <f>IF(EK84&gt;=70, 5, 0)</f>
        <v>0</v>
      </c>
      <c r="BY84" s="6">
        <v>0</v>
      </c>
      <c r="BZ84" s="6">
        <v>0</v>
      </c>
      <c r="CA84" s="6">
        <v>0</v>
      </c>
      <c r="CB84" s="6">
        <v>0</v>
      </c>
      <c r="CC84" s="6">
        <v>0</v>
      </c>
      <c r="CD84" s="6">
        <v>0</v>
      </c>
      <c r="CE84" s="6">
        <v>0</v>
      </c>
      <c r="CF84" s="6">
        <v>0</v>
      </c>
      <c r="CG84" s="6">
        <v>0</v>
      </c>
      <c r="CH84" s="6">
        <v>0</v>
      </c>
      <c r="CI84" s="6">
        <v>0</v>
      </c>
      <c r="CJ84" s="6">
        <v>0</v>
      </c>
      <c r="CK84" s="7">
        <v>0</v>
      </c>
      <c r="CL84" s="7">
        <v>0</v>
      </c>
      <c r="CM84" s="7">
        <v>0</v>
      </c>
      <c r="CN84" s="6">
        <v>0</v>
      </c>
      <c r="CO84" s="6">
        <f>IF(ES84&gt;=70, 5, 0)</f>
        <v>0</v>
      </c>
      <c r="CP84" s="6">
        <v>0</v>
      </c>
      <c r="CQ84" s="6"/>
      <c r="CR84" s="6">
        <v>0</v>
      </c>
      <c r="CS84" s="7"/>
      <c r="CT84" s="7">
        <f>IF(FC84&gt;=70, 6, 0)</f>
        <v>6</v>
      </c>
      <c r="CU84" s="7">
        <v>0</v>
      </c>
      <c r="CV84" s="6"/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f>IF(AND(DS84&gt;0,DW84&gt;0),4,0)</f>
        <v>0</v>
      </c>
      <c r="DC84" s="7">
        <f>IF(AND(EF84&gt;0,EK84&gt;0,EP84&gt;0),4,0)</f>
        <v>4</v>
      </c>
      <c r="DD84" s="7">
        <f>IF(SUM(BW84,BY84,CB84,CC84,CE84,CH84,CK84,CL84,CN84,CP84)&gt;-1,4,0)</f>
        <v>4</v>
      </c>
      <c r="DE84" s="7">
        <f>IF(FC84&gt;0,4,0)</f>
        <v>4</v>
      </c>
      <c r="DF84" s="6"/>
      <c r="DG84" s="10">
        <f>SUM(AS84:DF84)</f>
        <v>17</v>
      </c>
      <c r="DH84" s="10">
        <v>50</v>
      </c>
      <c r="DI84" s="17">
        <f>DG84+DH84</f>
        <v>67</v>
      </c>
      <c r="DJ84" s="1">
        <v>34.29</v>
      </c>
      <c r="DK84" s="18">
        <v>25</v>
      </c>
      <c r="DL84" s="18">
        <v>50</v>
      </c>
      <c r="DM84" s="29">
        <f>AVERAGE(DK84:DL84)</f>
        <v>37.5</v>
      </c>
      <c r="DN84" s="1">
        <v>0</v>
      </c>
      <c r="DO84" s="29">
        <v>90</v>
      </c>
      <c r="DP84" s="1">
        <v>0</v>
      </c>
      <c r="DQ84" s="1"/>
      <c r="DR84" s="1">
        <f>IF(DQ84&gt;68, 68, DQ84)</f>
        <v>0</v>
      </c>
      <c r="DS84" s="1">
        <f>MAX(DP84,DR84)</f>
        <v>0</v>
      </c>
      <c r="DT84" s="29"/>
      <c r="DU84" s="29"/>
      <c r="DV84" s="29">
        <f>IF(DU84&gt;68,68,DU84)</f>
        <v>0</v>
      </c>
      <c r="DW84" s="29">
        <f>MAX(DT84,DV84)</f>
        <v>0</v>
      </c>
      <c r="DX84" s="18">
        <v>0</v>
      </c>
      <c r="DY84" s="18">
        <v>0</v>
      </c>
      <c r="DZ84" s="1"/>
      <c r="EA84" s="15">
        <f>AVERAGE(DJ84,DM84:DO84, DS84, DW84)</f>
        <v>26.965</v>
      </c>
      <c r="EB84" s="1">
        <v>40</v>
      </c>
      <c r="EC84" s="1">
        <v>0</v>
      </c>
      <c r="ED84" s="1">
        <v>0</v>
      </c>
      <c r="EE84" s="1">
        <f>IF(ED84&gt;68,68,ED84)</f>
        <v>0</v>
      </c>
      <c r="EF84" s="1">
        <f>MAX(EB84:EC84,EE84)</f>
        <v>40</v>
      </c>
      <c r="EG84" s="29">
        <v>0</v>
      </c>
      <c r="EH84" s="29">
        <v>6.67</v>
      </c>
      <c r="EI84" s="29">
        <v>0</v>
      </c>
      <c r="EJ84" s="29">
        <f>IF(EI84&gt;68,68,EI84)</f>
        <v>0</v>
      </c>
      <c r="EK84" s="29">
        <f>MAX(EG84:EH84,EJ84)</f>
        <v>6.67</v>
      </c>
      <c r="EL84" s="1">
        <v>0</v>
      </c>
      <c r="EM84" s="1">
        <v>13.33</v>
      </c>
      <c r="EN84" s="1">
        <v>20</v>
      </c>
      <c r="EO84" s="1">
        <f>IF(EN84&gt;68,68,EN84)</f>
        <v>20</v>
      </c>
      <c r="EP84" s="1">
        <f>MAX(EL84:EM84,EO84)</f>
        <v>20</v>
      </c>
      <c r="EQ84" s="29">
        <v>0</v>
      </c>
      <c r="ER84" s="29">
        <v>0</v>
      </c>
      <c r="ES84" s="29"/>
      <c r="ET84" s="15">
        <f>AVERAGE(EF84,EK84,EP84,ES84)</f>
        <v>22.223333333333333</v>
      </c>
      <c r="EU84" s="1">
        <v>0</v>
      </c>
      <c r="EV84" s="1">
        <v>8</v>
      </c>
      <c r="EW84" s="1">
        <f>MIN(MAX(EU84:EV84)+0.2*FC84, 100)</f>
        <v>22</v>
      </c>
      <c r="EX84" s="29">
        <v>50</v>
      </c>
      <c r="EY84" s="29">
        <v>0</v>
      </c>
      <c r="EZ84" s="29">
        <f>MIN(MAX(EX84:EY84)+0.15*FC84, 100)</f>
        <v>60.5</v>
      </c>
      <c r="FA84" s="1">
        <v>70</v>
      </c>
      <c r="FB84" s="1">
        <v>0</v>
      </c>
      <c r="FC84" s="1">
        <f>MAX(FA84:FB84)</f>
        <v>70</v>
      </c>
      <c r="FD84" s="15">
        <f>AVERAGE(EW84,EZ84,FC84)</f>
        <v>50.833333333333336</v>
      </c>
      <c r="FE84" s="3">
        <v>0.25</v>
      </c>
      <c r="FF84" s="3">
        <v>0.2</v>
      </c>
      <c r="FG84" s="3">
        <v>0.25</v>
      </c>
      <c r="FH84" s="3">
        <v>0.3</v>
      </c>
      <c r="FI84" s="25">
        <f>MIN(IF(D84="Yes",AR84+DI84,0),100)</f>
        <v>69.5</v>
      </c>
      <c r="FJ84" s="25">
        <f>IF(FN84&lt;0,FI84+FN84*-4,FI84)</f>
        <v>69.5</v>
      </c>
      <c r="FK84" s="25">
        <f>MIN(IF(D84="Yes",AR84+EA84,0), 100)</f>
        <v>29.465</v>
      </c>
      <c r="FL84" s="25">
        <f>MIN(IF(D84="Yes",AR84+ET84,0),100)</f>
        <v>24.723333333333333</v>
      </c>
      <c r="FM84" s="25">
        <f>MIN(IF(D84="Yes",AR84+FD84,0), 100)</f>
        <v>53.333333333333336</v>
      </c>
      <c r="FN84" s="26">
        <f>FE84*FI84+FF84*FK84+FG84*FL84+FH84*FM84</f>
        <v>45.448833333333333</v>
      </c>
      <c r="FO84" s="26">
        <f>FE84*FJ84+FF84*FK84+FG84*FL84+FH84*FM84</f>
        <v>45.448833333333333</v>
      </c>
    </row>
    <row r="85" spans="1:171" customFormat="1" x14ac:dyDescent="0.3">
      <c r="A85">
        <v>1402019074</v>
      </c>
      <c r="B85" t="s">
        <v>282</v>
      </c>
      <c r="C85" t="s">
        <v>140</v>
      </c>
      <c r="D85" s="2" t="s">
        <v>301</v>
      </c>
      <c r="E85" s="6">
        <v>1</v>
      </c>
      <c r="F85" s="6"/>
      <c r="G85" s="7">
        <v>1</v>
      </c>
      <c r="H85" s="7">
        <v>1</v>
      </c>
      <c r="I85" s="6">
        <v>1</v>
      </c>
      <c r="J85" s="6">
        <v>1</v>
      </c>
      <c r="K85" s="7">
        <v>1</v>
      </c>
      <c r="L85" s="7"/>
      <c r="M85" s="6"/>
      <c r="N85" s="8"/>
      <c r="O85" s="7"/>
      <c r="P85" s="7"/>
      <c r="Q85" s="6"/>
      <c r="R85" s="8"/>
      <c r="S85" s="7"/>
      <c r="T85" s="7">
        <v>1</v>
      </c>
      <c r="U85" s="6"/>
      <c r="V85" s="6"/>
      <c r="W85" s="7"/>
      <c r="X85" s="7"/>
      <c r="Y85" s="6"/>
      <c r="Z85" s="6"/>
      <c r="AA85" s="7"/>
      <c r="AB85" s="7"/>
      <c r="AC85" s="6"/>
      <c r="AD85" s="6"/>
      <c r="AE85" s="7"/>
      <c r="AF85" s="8"/>
      <c r="AG85" s="10">
        <v>14</v>
      </c>
      <c r="AH85" s="10">
        <v>10</v>
      </c>
      <c r="AI85" s="10">
        <f>COUNT(E85:AF85)</f>
        <v>7</v>
      </c>
      <c r="AJ85" s="22">
        <f>IF(D85="Yes",(AG85-AI85+(DI85-50)/AH85)/AG85,0)</f>
        <v>0.57857142857142851</v>
      </c>
      <c r="AK85" s="11">
        <f>SUM(E85:AF85)</f>
        <v>7</v>
      </c>
      <c r="AL85" s="10">
        <f>MAX(AK85-AM85-AN85,0)*-1</f>
        <v>0</v>
      </c>
      <c r="AM85" s="10">
        <v>10</v>
      </c>
      <c r="AN85" s="10">
        <v>3</v>
      </c>
      <c r="AO85" s="7">
        <f>AK85+AL85+AP85</f>
        <v>7</v>
      </c>
      <c r="AP85" s="6"/>
      <c r="AQ85" s="3">
        <v>0.5</v>
      </c>
      <c r="AR85" s="15">
        <f>MIN(AO85,AM85)*AQ85</f>
        <v>3.5</v>
      </c>
      <c r="AS85" s="6">
        <v>0</v>
      </c>
      <c r="AT85" s="6">
        <v>0</v>
      </c>
      <c r="AU85" s="6">
        <v>4</v>
      </c>
      <c r="AV85" s="6">
        <v>0</v>
      </c>
      <c r="AW85" s="7">
        <v>-5</v>
      </c>
      <c r="AX85" s="7">
        <v>0</v>
      </c>
      <c r="AY85" s="7"/>
      <c r="AZ85" s="7">
        <v>0</v>
      </c>
      <c r="BA85" s="6"/>
      <c r="BB85" s="6">
        <v>3</v>
      </c>
      <c r="BC85" s="6"/>
      <c r="BD85" s="6">
        <v>0</v>
      </c>
      <c r="BE85" s="7"/>
      <c r="BF85" s="7">
        <f>IF(EF85&gt;=70, 5, 0)</f>
        <v>0</v>
      </c>
      <c r="BG85" s="7"/>
      <c r="BH85" s="7"/>
      <c r="BI85" s="7">
        <v>0</v>
      </c>
      <c r="BJ85" s="6"/>
      <c r="BK85" s="6">
        <f>IF(EW85&gt;=70, 6, 0)</f>
        <v>0</v>
      </c>
      <c r="BL85" s="6">
        <v>0</v>
      </c>
      <c r="BM85" s="7">
        <v>0</v>
      </c>
      <c r="BN85" s="7">
        <v>0</v>
      </c>
      <c r="BO85" s="7">
        <v>0</v>
      </c>
      <c r="BP85" s="6"/>
      <c r="BQ85" s="6">
        <f>IF(EZ85&gt;=70, 6, 0)</f>
        <v>0</v>
      </c>
      <c r="BR85" s="6">
        <v>0</v>
      </c>
      <c r="BS85" s="7"/>
      <c r="BT85" s="7">
        <v>0</v>
      </c>
      <c r="BU85" s="7">
        <v>0</v>
      </c>
      <c r="BV85" s="6"/>
      <c r="BW85" s="6">
        <v>0</v>
      </c>
      <c r="BX85" s="6">
        <f>IF(EK85&gt;=70, 5, 0)</f>
        <v>0</v>
      </c>
      <c r="BY85" s="6">
        <v>0</v>
      </c>
      <c r="BZ85" s="6">
        <v>0</v>
      </c>
      <c r="CA85" s="6">
        <v>0</v>
      </c>
      <c r="CB85" s="6">
        <v>0</v>
      </c>
      <c r="CC85" s="6">
        <v>0</v>
      </c>
      <c r="CD85" s="6">
        <v>0</v>
      </c>
      <c r="CE85" s="6">
        <v>0</v>
      </c>
      <c r="CF85" s="6">
        <v>0</v>
      </c>
      <c r="CG85" s="6">
        <v>0</v>
      </c>
      <c r="CH85" s="6">
        <v>0</v>
      </c>
      <c r="CI85" s="6">
        <v>0</v>
      </c>
      <c r="CJ85" s="6">
        <v>0</v>
      </c>
      <c r="CK85" s="7">
        <v>0</v>
      </c>
      <c r="CL85" s="7">
        <v>-5</v>
      </c>
      <c r="CM85" s="7">
        <v>0</v>
      </c>
      <c r="CN85" s="6">
        <v>0</v>
      </c>
      <c r="CO85" s="6">
        <f>IF(ES85&gt;=70, 5, 0)</f>
        <v>0</v>
      </c>
      <c r="CP85" s="6">
        <v>0</v>
      </c>
      <c r="CQ85" s="6"/>
      <c r="CR85" s="6">
        <v>0</v>
      </c>
      <c r="CS85" s="7"/>
      <c r="CT85" s="7">
        <f>IF(FC85&gt;=70, 6, 0)</f>
        <v>0</v>
      </c>
      <c r="CU85" s="7">
        <v>-5</v>
      </c>
      <c r="CV85" s="6"/>
      <c r="CW85" s="7">
        <v>0</v>
      </c>
      <c r="CX85" s="7">
        <v>0</v>
      </c>
      <c r="CY85" s="7">
        <v>15</v>
      </c>
      <c r="CZ85" s="7">
        <v>0</v>
      </c>
      <c r="DA85" s="7">
        <v>0</v>
      </c>
      <c r="DB85" s="7">
        <f>IF(AND(DS85&gt;0,DW85&gt;0),4,0)</f>
        <v>0</v>
      </c>
      <c r="DC85" s="7">
        <f>IF(AND(EF85&gt;0,EK85&gt;0,EP85&gt;0),4,0)</f>
        <v>4</v>
      </c>
      <c r="DD85" s="7">
        <f>IF(SUM(BW85,BY85,CB85,CC85,CE85,CH85,CK85,CL85,CN85,CP85)&gt;-1,4,0)</f>
        <v>0</v>
      </c>
      <c r="DE85" s="7">
        <f>IF(FC85&gt;0,4,0)</f>
        <v>0</v>
      </c>
      <c r="DF85" s="6"/>
      <c r="DG85" s="10">
        <f>SUM(AS85:DF85)</f>
        <v>11</v>
      </c>
      <c r="DH85" s="10">
        <v>50</v>
      </c>
      <c r="DI85" s="17">
        <f>DG85+DH85</f>
        <v>61</v>
      </c>
      <c r="DJ85" s="1">
        <v>80</v>
      </c>
      <c r="DK85" s="18">
        <v>50</v>
      </c>
      <c r="DL85" s="18">
        <v>100</v>
      </c>
      <c r="DM85" s="29">
        <f>AVERAGE(DK85:DL85)</f>
        <v>75</v>
      </c>
      <c r="DN85" s="1">
        <v>80</v>
      </c>
      <c r="DO85" s="29">
        <v>45</v>
      </c>
      <c r="DP85" s="1">
        <v>0</v>
      </c>
      <c r="DQ85" s="1"/>
      <c r="DR85" s="1">
        <f>IF(DQ85&gt;68, 68, DQ85)</f>
        <v>0</v>
      </c>
      <c r="DS85" s="1">
        <f>MAX(DP85,DR85)</f>
        <v>0</v>
      </c>
      <c r="DT85" s="29"/>
      <c r="DU85" s="29"/>
      <c r="DV85" s="29">
        <f>IF(DU85&gt;68,68,DU85)</f>
        <v>0</v>
      </c>
      <c r="DW85" s="29">
        <f>MAX(DT85,DV85)</f>
        <v>0</v>
      </c>
      <c r="DX85" s="18">
        <v>0</v>
      </c>
      <c r="DY85" s="18">
        <v>0</v>
      </c>
      <c r="DZ85" s="1"/>
      <c r="EA85" s="15">
        <f>AVERAGE(DJ85,DM85:DO85, DS85, DW85)</f>
        <v>46.666666666666664</v>
      </c>
      <c r="EB85" s="1">
        <v>13.33</v>
      </c>
      <c r="EC85" s="1">
        <v>46.67</v>
      </c>
      <c r="ED85" s="1">
        <v>60</v>
      </c>
      <c r="EE85" s="1">
        <f>IF(ED85&gt;68,68,ED85)</f>
        <v>60</v>
      </c>
      <c r="EF85" s="1">
        <f>MAX(EB85:EC85,EE85)</f>
        <v>60</v>
      </c>
      <c r="EG85" s="29">
        <v>16.670000000000002</v>
      </c>
      <c r="EH85" s="29">
        <v>0</v>
      </c>
      <c r="EI85" s="29">
        <v>13.33</v>
      </c>
      <c r="EJ85" s="29">
        <f>IF(EI85&gt;68,68,EI85)</f>
        <v>13.33</v>
      </c>
      <c r="EK85" s="29">
        <f>MAX(EG85:EH85,EJ85)</f>
        <v>16.670000000000002</v>
      </c>
      <c r="EL85" s="1">
        <v>16.670000000000002</v>
      </c>
      <c r="EM85" s="1">
        <v>6.67</v>
      </c>
      <c r="EN85" s="1">
        <v>86.67</v>
      </c>
      <c r="EO85" s="1">
        <f>IF(EN85&gt;68,68,EN85)</f>
        <v>68</v>
      </c>
      <c r="EP85" s="1">
        <f>MAX(EL85:EM85,EO85)</f>
        <v>68</v>
      </c>
      <c r="EQ85" s="29">
        <v>0</v>
      </c>
      <c r="ER85" s="29">
        <v>0</v>
      </c>
      <c r="ES85" s="29"/>
      <c r="ET85" s="15">
        <f>AVERAGE(EF85,EK85,EP85,ES85)</f>
        <v>48.223333333333336</v>
      </c>
      <c r="EU85" s="1">
        <v>0</v>
      </c>
      <c r="EV85" s="1">
        <v>0</v>
      </c>
      <c r="EW85" s="1">
        <f>MIN(MAX(EU85:EV85)+0.2*FC85, 100)</f>
        <v>0</v>
      </c>
      <c r="EX85" s="29">
        <v>50</v>
      </c>
      <c r="EY85" s="29">
        <v>0</v>
      </c>
      <c r="EZ85" s="29">
        <f>MIN(MAX(EX85:EY85)+0.15*FC85, 100)</f>
        <v>50</v>
      </c>
      <c r="FA85" s="1">
        <v>0</v>
      </c>
      <c r="FB85" s="1">
        <v>0</v>
      </c>
      <c r="FC85" s="1">
        <f>MAX(FA85:FB85)</f>
        <v>0</v>
      </c>
      <c r="FD85" s="15">
        <f>AVERAGE(EW85,EZ85,FC85)</f>
        <v>16.666666666666668</v>
      </c>
      <c r="FE85" s="3">
        <v>0.25</v>
      </c>
      <c r="FF85" s="3">
        <v>0.2</v>
      </c>
      <c r="FG85" s="3">
        <v>0.25</v>
      </c>
      <c r="FH85" s="3">
        <v>0.3</v>
      </c>
      <c r="FI85" s="25">
        <f>MIN(IF(D85="Yes",AR85+DI85,0),100)</f>
        <v>64.5</v>
      </c>
      <c r="FJ85" s="25">
        <f>IF(FN85&lt;0,FI85+FN85*-4,FI85)</f>
        <v>64.5</v>
      </c>
      <c r="FK85" s="25">
        <f>MIN(IF(D85="Yes",AR85+EA85,0), 100)</f>
        <v>50.166666666666664</v>
      </c>
      <c r="FL85" s="25">
        <f>MIN(IF(D85="Yes",AR85+ET85,0),100)</f>
        <v>51.723333333333336</v>
      </c>
      <c r="FM85" s="25">
        <f>MIN(IF(D85="Yes",AR85+FD85,0), 100)</f>
        <v>20.166666666666668</v>
      </c>
      <c r="FN85" s="26">
        <f>FE85*FI85+FF85*FK85+FG85*FL85+FH85*FM85</f>
        <v>45.139166666666661</v>
      </c>
      <c r="FO85" s="26">
        <f>FE85*FJ85+FF85*FK85+FG85*FL85+FH85*FM85</f>
        <v>45.139166666666661</v>
      </c>
    </row>
    <row r="86" spans="1:171" customFormat="1" x14ac:dyDescent="0.3">
      <c r="A86" s="30">
        <v>1402016121</v>
      </c>
      <c r="B86" s="30" t="s">
        <v>109</v>
      </c>
      <c r="C86" t="s">
        <v>112</v>
      </c>
      <c r="D86" s="2" t="s">
        <v>301</v>
      </c>
      <c r="E86" s="6"/>
      <c r="F86" s="6"/>
      <c r="G86" s="7"/>
      <c r="H86" s="7"/>
      <c r="I86" s="6">
        <v>0</v>
      </c>
      <c r="J86" s="6"/>
      <c r="K86" s="7"/>
      <c r="L86" s="7"/>
      <c r="M86" s="6"/>
      <c r="N86" s="8"/>
      <c r="O86" s="7"/>
      <c r="P86" s="7"/>
      <c r="Q86" s="6"/>
      <c r="R86" s="8"/>
      <c r="S86" s="7"/>
      <c r="T86" s="7"/>
      <c r="U86" s="6"/>
      <c r="V86" s="6"/>
      <c r="W86" s="7"/>
      <c r="X86" s="7"/>
      <c r="Y86" s="6"/>
      <c r="Z86" s="6"/>
      <c r="AA86" s="7"/>
      <c r="AB86" s="7"/>
      <c r="AC86" s="6"/>
      <c r="AD86" s="6"/>
      <c r="AE86" s="7"/>
      <c r="AF86" s="8"/>
      <c r="AG86" s="10">
        <v>14</v>
      </c>
      <c r="AH86" s="10">
        <v>10</v>
      </c>
      <c r="AI86" s="10">
        <f>COUNT(E86:AF86)</f>
        <v>1</v>
      </c>
      <c r="AJ86" s="22">
        <f>IF(D86="Yes",(AG86-AI86+(DI86-50)/AH86)/AG86,0)</f>
        <v>0.85</v>
      </c>
      <c r="AK86" s="11">
        <f>SUM(E86:AF86)</f>
        <v>0</v>
      </c>
      <c r="AL86" s="10">
        <f>MAX(AK86-AM86-AN86,0)*-1</f>
        <v>0</v>
      </c>
      <c r="AM86" s="10">
        <v>10</v>
      </c>
      <c r="AN86" s="10">
        <v>3</v>
      </c>
      <c r="AO86" s="7">
        <f>AK86+AL86+AP86</f>
        <v>0</v>
      </c>
      <c r="AP86" s="6"/>
      <c r="AQ86" s="3">
        <v>0.5</v>
      </c>
      <c r="AR86" s="15">
        <f>MIN(AO86,AM86)*AQ86</f>
        <v>0</v>
      </c>
      <c r="AS86" s="6">
        <v>0</v>
      </c>
      <c r="AT86" s="6">
        <v>0</v>
      </c>
      <c r="AU86" s="6">
        <v>-5</v>
      </c>
      <c r="AV86" s="6">
        <v>0</v>
      </c>
      <c r="AW86" s="7"/>
      <c r="AX86" s="7">
        <v>0</v>
      </c>
      <c r="AY86" s="7"/>
      <c r="AZ86" s="7">
        <v>0</v>
      </c>
      <c r="BA86" s="6"/>
      <c r="BB86" s="6">
        <v>3</v>
      </c>
      <c r="BC86" s="6"/>
      <c r="BD86" s="6">
        <v>0</v>
      </c>
      <c r="BE86" s="7"/>
      <c r="BF86" s="7">
        <f>IF(EF86&gt;=70, 5, 0)</f>
        <v>5</v>
      </c>
      <c r="BG86" s="7"/>
      <c r="BH86" s="7"/>
      <c r="BI86" s="7">
        <v>-5</v>
      </c>
      <c r="BJ86" s="6"/>
      <c r="BK86" s="6">
        <f>IF(EW86&gt;=70, 6, 0)</f>
        <v>0</v>
      </c>
      <c r="BL86" s="6">
        <v>-5</v>
      </c>
      <c r="BM86" s="7">
        <v>-5</v>
      </c>
      <c r="BN86" s="7">
        <v>-5</v>
      </c>
      <c r="BO86" s="7">
        <v>-5</v>
      </c>
      <c r="BP86" s="6"/>
      <c r="BQ86" s="6">
        <f>IF(EZ86&gt;=70, 6, 0)</f>
        <v>0</v>
      </c>
      <c r="BR86" s="6">
        <v>-5</v>
      </c>
      <c r="BS86" s="7"/>
      <c r="BT86" s="7">
        <v>0</v>
      </c>
      <c r="BU86" s="7">
        <v>0</v>
      </c>
      <c r="BV86" s="6"/>
      <c r="BW86" s="6">
        <v>0</v>
      </c>
      <c r="BX86" s="6">
        <f>IF(EK86&gt;=70, 5, 0)</f>
        <v>0</v>
      </c>
      <c r="BY86" s="6">
        <v>0</v>
      </c>
      <c r="BZ86" s="6">
        <v>0</v>
      </c>
      <c r="CA86" s="6">
        <v>0</v>
      </c>
      <c r="CB86" s="6">
        <v>0</v>
      </c>
      <c r="CC86" s="6">
        <v>0</v>
      </c>
      <c r="CD86" s="6">
        <v>0</v>
      </c>
      <c r="CE86" s="6">
        <v>0</v>
      </c>
      <c r="CF86" s="6">
        <v>0</v>
      </c>
      <c r="CG86" s="6">
        <v>0</v>
      </c>
      <c r="CH86" s="6">
        <v>0</v>
      </c>
      <c r="CI86" s="6">
        <v>0</v>
      </c>
      <c r="CJ86" s="6">
        <v>-5</v>
      </c>
      <c r="CK86" s="7">
        <v>0</v>
      </c>
      <c r="CL86" s="7">
        <v>-5</v>
      </c>
      <c r="CM86" s="7">
        <v>0</v>
      </c>
      <c r="CN86" s="6">
        <v>0</v>
      </c>
      <c r="CO86" s="6">
        <f>IF(ES86&gt;=70, 5, 0)</f>
        <v>0</v>
      </c>
      <c r="CP86" s="6">
        <v>-5</v>
      </c>
      <c r="CQ86" s="6"/>
      <c r="CR86" s="6">
        <v>0</v>
      </c>
      <c r="CS86" s="7"/>
      <c r="CT86" s="7">
        <f>IF(FC86&gt;=70, 6, 0)</f>
        <v>6</v>
      </c>
      <c r="CU86" s="7">
        <v>-5</v>
      </c>
      <c r="CV86" s="6"/>
      <c r="CW86" s="7">
        <v>6</v>
      </c>
      <c r="CX86" s="7">
        <v>6</v>
      </c>
      <c r="CY86" s="7">
        <v>0</v>
      </c>
      <c r="CZ86" s="7">
        <v>0</v>
      </c>
      <c r="DA86" s="7">
        <v>10</v>
      </c>
      <c r="DB86" s="7">
        <f>IF(AND(DS86&gt;0,DW86&gt;0),4,0)</f>
        <v>0</v>
      </c>
      <c r="DC86" s="7">
        <f>IF(AND(EF86&gt;0,EK86&gt;0,EP86&gt;0),4,0)</f>
        <v>4</v>
      </c>
      <c r="DD86" s="7">
        <f>IF(SUM(BW86,BY86,CB86,CC86,CE86,CH86,CK86,CL86,CN86,CP86)&gt;-1,4,0)</f>
        <v>0</v>
      </c>
      <c r="DE86" s="7">
        <f>IF(FC86&gt;0,4,0)</f>
        <v>4</v>
      </c>
      <c r="DF86" s="6"/>
      <c r="DG86" s="10">
        <f>SUM(AS86:DF86)</f>
        <v>-11</v>
      </c>
      <c r="DH86" s="10">
        <v>50</v>
      </c>
      <c r="DI86" s="17">
        <f>DG86+DH86</f>
        <v>39</v>
      </c>
      <c r="DJ86" s="1">
        <v>0</v>
      </c>
      <c r="DK86" s="18">
        <v>50</v>
      </c>
      <c r="DL86" s="18">
        <v>0</v>
      </c>
      <c r="DM86" s="29">
        <f>AVERAGE(DK86:DL86)</f>
        <v>25</v>
      </c>
      <c r="DN86" s="1">
        <v>0</v>
      </c>
      <c r="DO86" s="29">
        <v>75</v>
      </c>
      <c r="DP86" s="1">
        <v>0</v>
      </c>
      <c r="DQ86" s="1"/>
      <c r="DR86" s="1">
        <f>IF(DQ86&gt;68, 68, DQ86)</f>
        <v>0</v>
      </c>
      <c r="DS86" s="1">
        <f>MAX(DP86,DR86)</f>
        <v>0</v>
      </c>
      <c r="DT86" s="29">
        <v>0</v>
      </c>
      <c r="DU86" s="29"/>
      <c r="DV86" s="29">
        <f>IF(DU86&gt;68,68,DU86)</f>
        <v>0</v>
      </c>
      <c r="DW86" s="29">
        <f>MAX(DT86,DV86)</f>
        <v>0</v>
      </c>
      <c r="DX86" s="18">
        <v>0</v>
      </c>
      <c r="DY86" s="18">
        <v>0</v>
      </c>
      <c r="DZ86" s="1"/>
      <c r="EA86" s="15">
        <f>AVERAGE(DJ86,DM86:DO86, DS86, DW86)</f>
        <v>16.666666666666668</v>
      </c>
      <c r="EB86" s="1">
        <v>80</v>
      </c>
      <c r="EC86" s="1">
        <v>0</v>
      </c>
      <c r="ED86" s="1">
        <v>0</v>
      </c>
      <c r="EE86" s="1">
        <f>IF(ED86&gt;68,68,ED86)</f>
        <v>0</v>
      </c>
      <c r="EF86" s="1">
        <f>MAX(EB86:EC86,EE86)</f>
        <v>80</v>
      </c>
      <c r="EG86" s="29">
        <v>16.670000000000002</v>
      </c>
      <c r="EH86" s="29">
        <v>0</v>
      </c>
      <c r="EI86" s="29">
        <v>66.67</v>
      </c>
      <c r="EJ86" s="29">
        <f>IF(EI86&gt;68,68,EI86)</f>
        <v>66.67</v>
      </c>
      <c r="EK86" s="29">
        <f>MAX(EG86:EH86,EJ86)</f>
        <v>66.67</v>
      </c>
      <c r="EL86" s="1">
        <v>16.670000000000002</v>
      </c>
      <c r="EM86" s="1">
        <v>0</v>
      </c>
      <c r="EN86" s="1">
        <v>66.67</v>
      </c>
      <c r="EO86" s="1">
        <f>IF(EN86&gt;68,68,EN86)</f>
        <v>66.67</v>
      </c>
      <c r="EP86" s="1">
        <f>MAX(EL86:EM86,EO86)</f>
        <v>66.67</v>
      </c>
      <c r="EQ86" s="29">
        <v>0</v>
      </c>
      <c r="ER86" s="29">
        <v>0</v>
      </c>
      <c r="ES86" s="29"/>
      <c r="ET86" s="15">
        <f>AVERAGE(EF86,EK86,EP86,ES86)</f>
        <v>71.113333333333344</v>
      </c>
      <c r="EU86" s="1">
        <v>6.67</v>
      </c>
      <c r="EV86" s="1">
        <v>0</v>
      </c>
      <c r="EW86" s="1">
        <f>MIN(MAX(EU86:EV86)+0.2*FC86, 100)</f>
        <v>24.270000000000003</v>
      </c>
      <c r="EX86" s="29">
        <v>8.33</v>
      </c>
      <c r="EY86" s="29">
        <v>0</v>
      </c>
      <c r="EZ86" s="29">
        <f>MIN(MAX(EX86:EY86)+0.15*FC86, 100)</f>
        <v>21.53</v>
      </c>
      <c r="FA86" s="1">
        <v>88</v>
      </c>
      <c r="FB86" s="1">
        <v>0</v>
      </c>
      <c r="FC86" s="1">
        <f>MAX(FA86:FB86)</f>
        <v>88</v>
      </c>
      <c r="FD86" s="15">
        <f>AVERAGE(EW86,EZ86,FC86)</f>
        <v>44.6</v>
      </c>
      <c r="FE86" s="3">
        <v>0.25</v>
      </c>
      <c r="FF86" s="3">
        <v>0.2</v>
      </c>
      <c r="FG86" s="3">
        <v>0.25</v>
      </c>
      <c r="FH86" s="3">
        <v>0.3</v>
      </c>
      <c r="FI86" s="25">
        <f>MIN(IF(D86="Yes",AR86+DI86,0),100)</f>
        <v>39</v>
      </c>
      <c r="FJ86" s="25">
        <f>IF(FN86&lt;0,FI86+FN86*-4,FI86)</f>
        <v>39</v>
      </c>
      <c r="FK86" s="25">
        <f>MIN(IF(D86="Yes",AR86+EA86,0), 100)</f>
        <v>16.666666666666668</v>
      </c>
      <c r="FL86" s="25">
        <f>MIN(IF(D86="Yes",AR86+ET86,0),100)</f>
        <v>71.113333333333344</v>
      </c>
      <c r="FM86" s="25">
        <f>MIN(IF(D86="Yes",AR86+FD86,0), 100)</f>
        <v>44.6</v>
      </c>
      <c r="FN86" s="26">
        <f>FE86*FI86+FF86*FK86+FG86*FL86+FH86*FM86</f>
        <v>44.241666666666674</v>
      </c>
      <c r="FO86" s="26">
        <f>FE86*FJ86+FF86*FK86+FG86*FL86+FH86*FM86</f>
        <v>44.241666666666674</v>
      </c>
    </row>
    <row r="87" spans="1:171" customFormat="1" x14ac:dyDescent="0.3">
      <c r="A87">
        <v>1402019100</v>
      </c>
      <c r="B87" t="s">
        <v>228</v>
      </c>
      <c r="C87" t="s">
        <v>114</v>
      </c>
      <c r="D87" s="2" t="s">
        <v>301</v>
      </c>
      <c r="E87" s="6">
        <v>1</v>
      </c>
      <c r="F87" s="6"/>
      <c r="G87" s="7">
        <v>1</v>
      </c>
      <c r="H87" s="7">
        <v>1</v>
      </c>
      <c r="I87" s="6"/>
      <c r="J87" s="6"/>
      <c r="K87" s="7"/>
      <c r="L87" s="7"/>
      <c r="M87" s="6"/>
      <c r="N87" s="8"/>
      <c r="O87" s="7"/>
      <c r="P87" s="7"/>
      <c r="Q87" s="6"/>
      <c r="R87" s="8"/>
      <c r="S87" s="7">
        <v>1</v>
      </c>
      <c r="T87" s="7">
        <v>1</v>
      </c>
      <c r="U87" s="6"/>
      <c r="V87" s="16"/>
      <c r="W87" s="7"/>
      <c r="X87" s="7"/>
      <c r="Y87" s="6">
        <v>1</v>
      </c>
      <c r="Z87" s="6"/>
      <c r="AA87" s="7"/>
      <c r="AB87" s="7"/>
      <c r="AC87" s="6"/>
      <c r="AD87" s="6"/>
      <c r="AE87" s="7"/>
      <c r="AF87" s="8"/>
      <c r="AG87" s="10">
        <v>14</v>
      </c>
      <c r="AH87" s="10">
        <v>10</v>
      </c>
      <c r="AI87" s="10">
        <f>COUNT(E87:AF87)</f>
        <v>6</v>
      </c>
      <c r="AJ87" s="22">
        <f>IF(D87="Yes",(AG87-AI87+(DI87-50)/AH87)/AG87,0)</f>
        <v>0.72142857142857142</v>
      </c>
      <c r="AK87" s="11">
        <f>SUM(E87:AF87)</f>
        <v>6</v>
      </c>
      <c r="AL87" s="10">
        <f>MAX(AK87-AM87-AN87,0)*-1</f>
        <v>0</v>
      </c>
      <c r="AM87" s="10">
        <v>10</v>
      </c>
      <c r="AN87" s="10">
        <v>3</v>
      </c>
      <c r="AO87" s="7">
        <f>AK87+AL87+AP87</f>
        <v>6</v>
      </c>
      <c r="AP87" s="6"/>
      <c r="AQ87" s="3">
        <v>0.5</v>
      </c>
      <c r="AR87" s="15">
        <f>MIN(AO87,AM87)*AQ87</f>
        <v>3</v>
      </c>
      <c r="AS87" s="6">
        <v>0</v>
      </c>
      <c r="AT87" s="6">
        <v>0</v>
      </c>
      <c r="AU87" s="6">
        <v>2</v>
      </c>
      <c r="AV87" s="6">
        <v>0</v>
      </c>
      <c r="AW87" s="7"/>
      <c r="AX87" s="7">
        <v>0</v>
      </c>
      <c r="AY87" s="7"/>
      <c r="AZ87" s="7">
        <v>0</v>
      </c>
      <c r="BA87" s="6"/>
      <c r="BB87" s="6">
        <v>0</v>
      </c>
      <c r="BC87" s="6"/>
      <c r="BD87" s="6">
        <v>0</v>
      </c>
      <c r="BE87" s="7"/>
      <c r="BF87" s="7">
        <f>IF(EF87&gt;=70, 5, 0)</f>
        <v>0</v>
      </c>
      <c r="BG87" s="7"/>
      <c r="BH87" s="7"/>
      <c r="BI87" s="7">
        <v>0</v>
      </c>
      <c r="BJ87" s="6"/>
      <c r="BK87" s="6">
        <f>IF(EW87&gt;=70, 6, 0)</f>
        <v>0</v>
      </c>
      <c r="BL87" s="6">
        <v>0</v>
      </c>
      <c r="BM87" s="7">
        <v>0</v>
      </c>
      <c r="BN87" s="7">
        <v>0</v>
      </c>
      <c r="BO87" s="7">
        <v>0</v>
      </c>
      <c r="BP87" s="6"/>
      <c r="BQ87" s="6">
        <f>IF(EZ87&gt;=70, 6, 0)</f>
        <v>0</v>
      </c>
      <c r="BR87" s="6">
        <v>-5</v>
      </c>
      <c r="BS87" s="7"/>
      <c r="BT87" s="7">
        <v>0</v>
      </c>
      <c r="BU87" s="7">
        <v>0</v>
      </c>
      <c r="BV87" s="6">
        <v>5</v>
      </c>
      <c r="BW87" s="6">
        <v>0</v>
      </c>
      <c r="BX87" s="6">
        <f>IF(EK87&gt;=70, 5, 0)</f>
        <v>0</v>
      </c>
      <c r="BY87" s="6">
        <v>0</v>
      </c>
      <c r="BZ87" s="6">
        <v>0</v>
      </c>
      <c r="CA87" s="6">
        <v>0</v>
      </c>
      <c r="CB87" s="6">
        <v>0</v>
      </c>
      <c r="CC87" s="6">
        <v>0</v>
      </c>
      <c r="CD87" s="6">
        <v>0</v>
      </c>
      <c r="CE87" s="6">
        <v>0</v>
      </c>
      <c r="CF87" s="6">
        <v>0</v>
      </c>
      <c r="CG87" s="6">
        <v>0</v>
      </c>
      <c r="CH87" s="6">
        <v>0</v>
      </c>
      <c r="CI87" s="6">
        <v>0</v>
      </c>
      <c r="CJ87" s="6">
        <v>0</v>
      </c>
      <c r="CK87" s="7">
        <v>0</v>
      </c>
      <c r="CL87" s="7">
        <v>0</v>
      </c>
      <c r="CM87" s="7">
        <v>0</v>
      </c>
      <c r="CN87" s="6">
        <v>0</v>
      </c>
      <c r="CO87" s="6">
        <f>IF(ES87&gt;=70, 5, 0)</f>
        <v>0</v>
      </c>
      <c r="CP87" s="6">
        <v>0</v>
      </c>
      <c r="CQ87" s="6"/>
      <c r="CR87" s="6">
        <v>0</v>
      </c>
      <c r="CS87" s="7"/>
      <c r="CT87" s="7">
        <f>IF(FC87&gt;=70, 6, 0)</f>
        <v>0</v>
      </c>
      <c r="CU87" s="7">
        <v>-5</v>
      </c>
      <c r="CV87" s="6"/>
      <c r="CW87" s="7">
        <v>6</v>
      </c>
      <c r="CX87" s="7">
        <v>0</v>
      </c>
      <c r="CY87" s="7">
        <v>0</v>
      </c>
      <c r="CZ87" s="7">
        <v>0</v>
      </c>
      <c r="DA87" s="7">
        <v>10</v>
      </c>
      <c r="DB87" s="7">
        <f>IF(AND(DS87&gt;0,DW87&gt;0),4,0)</f>
        <v>0</v>
      </c>
      <c r="DC87" s="7">
        <f>IF(AND(EF87&gt;0,EK87&gt;0,EP87&gt;0),4,0)</f>
        <v>4</v>
      </c>
      <c r="DD87" s="7">
        <f>IF(SUM(BW87,BY87,CB87,CC87,CE87,CH87,CK87,CL87,CN87,CP87)&gt;-1,4,0)</f>
        <v>4</v>
      </c>
      <c r="DE87" s="7">
        <f>IF(FC87&gt;0,4,0)</f>
        <v>0</v>
      </c>
      <c r="DF87" s="6"/>
      <c r="DG87" s="10">
        <f>SUM(AS87:DF87)</f>
        <v>21</v>
      </c>
      <c r="DH87" s="10">
        <v>50</v>
      </c>
      <c r="DI87" s="17">
        <f>DG87+DH87</f>
        <v>71</v>
      </c>
      <c r="DJ87" s="1">
        <v>62.86</v>
      </c>
      <c r="DK87" s="18">
        <v>75</v>
      </c>
      <c r="DL87" s="18">
        <v>100</v>
      </c>
      <c r="DM87" s="29">
        <f>AVERAGE(DK87:DL87)</f>
        <v>87.5</v>
      </c>
      <c r="DN87" s="1">
        <v>0</v>
      </c>
      <c r="DO87" s="29">
        <v>70</v>
      </c>
      <c r="DP87" s="1">
        <v>66</v>
      </c>
      <c r="DQ87" s="1"/>
      <c r="DR87" s="1">
        <f>IF(DQ87&gt;68, 68, DQ87)</f>
        <v>0</v>
      </c>
      <c r="DS87" s="1">
        <f>MAX(DP87,DR87)</f>
        <v>66</v>
      </c>
      <c r="DT87" s="29">
        <v>0</v>
      </c>
      <c r="DU87" s="29"/>
      <c r="DV87" s="29">
        <f>IF(DU87&gt;68,68,DU87)</f>
        <v>0</v>
      </c>
      <c r="DW87" s="29">
        <f>MAX(DT87,DV87)</f>
        <v>0</v>
      </c>
      <c r="DX87" s="18">
        <v>0</v>
      </c>
      <c r="DY87" s="18">
        <v>0</v>
      </c>
      <c r="DZ87" s="1"/>
      <c r="EA87" s="15">
        <f>AVERAGE(DJ87,DM87:DO87, DS87, DW87)</f>
        <v>47.726666666666667</v>
      </c>
      <c r="EB87" s="1">
        <v>33.33</v>
      </c>
      <c r="EC87" s="1">
        <v>33.33</v>
      </c>
      <c r="ED87" s="1">
        <v>0</v>
      </c>
      <c r="EE87" s="1">
        <f>IF(ED87&gt;68,68,ED87)</f>
        <v>0</v>
      </c>
      <c r="EF87" s="1">
        <f>MAX(EB87:EC87,EE87)</f>
        <v>33.33</v>
      </c>
      <c r="EG87" s="29">
        <v>38.89</v>
      </c>
      <c r="EH87" s="29">
        <v>46.67</v>
      </c>
      <c r="EI87" s="29">
        <v>26.67</v>
      </c>
      <c r="EJ87" s="29">
        <f>IF(EI87&gt;68,68,EI87)</f>
        <v>26.67</v>
      </c>
      <c r="EK87" s="29">
        <f>MAX(EG87:EH87,EJ87)</f>
        <v>46.67</v>
      </c>
      <c r="EL87" s="1">
        <v>38.89</v>
      </c>
      <c r="EM87" s="1">
        <v>53.33</v>
      </c>
      <c r="EN87" s="1">
        <v>0</v>
      </c>
      <c r="EO87" s="1">
        <f>IF(EN87&gt;68,68,EN87)</f>
        <v>0</v>
      </c>
      <c r="EP87" s="1">
        <f>MAX(EL87:EM87,EO87)</f>
        <v>53.33</v>
      </c>
      <c r="EQ87" s="29">
        <v>0</v>
      </c>
      <c r="ER87" s="29">
        <v>0</v>
      </c>
      <c r="ES87" s="29"/>
      <c r="ET87" s="15">
        <f>AVERAGE(EF87,EK87,EP87,ES87)</f>
        <v>44.443333333333328</v>
      </c>
      <c r="EU87" s="1">
        <v>20</v>
      </c>
      <c r="EV87" s="1">
        <v>0</v>
      </c>
      <c r="EW87" s="1">
        <f>MIN(MAX(EU87:EV87)+0.2*FC87, 100)</f>
        <v>20</v>
      </c>
      <c r="EX87" s="29">
        <v>8.33</v>
      </c>
      <c r="EY87" s="29">
        <v>0</v>
      </c>
      <c r="EZ87" s="29">
        <f>MIN(MAX(EX87:EY87)+0.15*FC87, 100)</f>
        <v>8.33</v>
      </c>
      <c r="FA87" s="1">
        <v>0</v>
      </c>
      <c r="FB87" s="1">
        <v>0</v>
      </c>
      <c r="FC87" s="1">
        <f>MAX(FA87:FB87)</f>
        <v>0</v>
      </c>
      <c r="FD87" s="15">
        <f>AVERAGE(EW87,EZ87,FC87)</f>
        <v>9.4433333333333334</v>
      </c>
      <c r="FE87" s="3">
        <v>0.25</v>
      </c>
      <c r="FF87" s="3">
        <v>0.2</v>
      </c>
      <c r="FG87" s="3">
        <v>0.25</v>
      </c>
      <c r="FH87" s="3">
        <v>0.3</v>
      </c>
      <c r="FI87" s="25">
        <f>MIN(IF(D87="Yes",AR87+DI87,0),100)</f>
        <v>74</v>
      </c>
      <c r="FJ87" s="25">
        <f>IF(FN87&lt;0,FI87+FN87*-4,FI87)</f>
        <v>74</v>
      </c>
      <c r="FK87" s="25">
        <f>MIN(IF(D87="Yes",AR87+EA87,0), 100)</f>
        <v>50.726666666666667</v>
      </c>
      <c r="FL87" s="25">
        <f>MIN(IF(D87="Yes",AR87+ET87,0),100)</f>
        <v>47.443333333333328</v>
      </c>
      <c r="FM87" s="25">
        <f>MIN(IF(D87="Yes",AR87+FD87,0), 100)</f>
        <v>12.443333333333333</v>
      </c>
      <c r="FN87" s="26">
        <f>FE87*FI87+FF87*FK87+FG87*FL87+FH87*FM87</f>
        <v>44.239166666666662</v>
      </c>
      <c r="FO87" s="26">
        <f>FE87*FJ87+FF87*FK87+FG87*FL87+FH87*FM87</f>
        <v>44.239166666666662</v>
      </c>
    </row>
    <row r="88" spans="1:171" customFormat="1" x14ac:dyDescent="0.3">
      <c r="A88">
        <v>1402019097</v>
      </c>
      <c r="B88" t="s">
        <v>172</v>
      </c>
      <c r="C88" t="s">
        <v>112</v>
      </c>
      <c r="D88" s="2" t="s">
        <v>301</v>
      </c>
      <c r="E88" s="6"/>
      <c r="F88" s="6"/>
      <c r="G88" s="7"/>
      <c r="H88" s="7"/>
      <c r="I88" s="6">
        <v>1</v>
      </c>
      <c r="J88" s="6">
        <v>1</v>
      </c>
      <c r="K88" s="7"/>
      <c r="L88" s="7"/>
      <c r="M88" s="6"/>
      <c r="N88" s="8"/>
      <c r="O88" s="7"/>
      <c r="P88" s="7"/>
      <c r="Q88" s="6"/>
      <c r="R88" s="8"/>
      <c r="S88" s="7"/>
      <c r="T88" s="7"/>
      <c r="U88" s="6"/>
      <c r="V88" s="16"/>
      <c r="W88" s="7"/>
      <c r="X88" s="7"/>
      <c r="Y88" s="6"/>
      <c r="Z88" s="6"/>
      <c r="AA88" s="7"/>
      <c r="AB88" s="7"/>
      <c r="AC88" s="6"/>
      <c r="AD88" s="6"/>
      <c r="AE88" s="7"/>
      <c r="AF88" s="8"/>
      <c r="AG88" s="10">
        <v>14</v>
      </c>
      <c r="AH88" s="10">
        <v>10</v>
      </c>
      <c r="AI88" s="10">
        <f>COUNT(E88:AF88)</f>
        <v>2</v>
      </c>
      <c r="AJ88" s="22">
        <f>IF(D88="Yes",(AG88-AI88+(DI88-50)/AH88)/AG88,0)</f>
        <v>1.0428571428571429</v>
      </c>
      <c r="AK88" s="11">
        <f>SUM(E88:AF88)</f>
        <v>2</v>
      </c>
      <c r="AL88" s="10">
        <f>MAX(AK88-AM88-AN88,0)*-1</f>
        <v>0</v>
      </c>
      <c r="AM88" s="10">
        <v>10</v>
      </c>
      <c r="AN88" s="10">
        <v>3</v>
      </c>
      <c r="AO88" s="7">
        <f>AK88+AL88+AP88</f>
        <v>2</v>
      </c>
      <c r="AP88" s="6"/>
      <c r="AQ88" s="3">
        <v>0.5</v>
      </c>
      <c r="AR88" s="15">
        <f>MIN(AO88,AM88)*AQ88</f>
        <v>1</v>
      </c>
      <c r="AS88" s="6">
        <v>0</v>
      </c>
      <c r="AT88" s="6">
        <v>0</v>
      </c>
      <c r="AU88" s="6">
        <v>7</v>
      </c>
      <c r="AV88" s="6">
        <v>0</v>
      </c>
      <c r="AW88" s="7"/>
      <c r="AX88" s="7">
        <v>0</v>
      </c>
      <c r="AY88" s="7"/>
      <c r="AZ88" s="7">
        <v>-5</v>
      </c>
      <c r="BA88" s="6"/>
      <c r="BB88" s="6">
        <v>0</v>
      </c>
      <c r="BC88" s="6"/>
      <c r="BD88" s="6">
        <v>-5</v>
      </c>
      <c r="BE88" s="7"/>
      <c r="BF88" s="7">
        <f>IF(EF88&gt;=70, 5, 0)</f>
        <v>5</v>
      </c>
      <c r="BG88" s="7"/>
      <c r="BH88" s="7"/>
      <c r="BI88" s="7">
        <v>0</v>
      </c>
      <c r="BJ88" s="6"/>
      <c r="BK88" s="6">
        <f>IF(EW88&gt;=70, 6, 0)</f>
        <v>0</v>
      </c>
      <c r="BL88" s="6">
        <v>0</v>
      </c>
      <c r="BM88" s="7">
        <v>0</v>
      </c>
      <c r="BN88" s="7">
        <v>-5</v>
      </c>
      <c r="BO88" s="7">
        <v>0</v>
      </c>
      <c r="BP88" s="6"/>
      <c r="BQ88" s="6">
        <f>IF(EZ88&gt;=70, 6, 0)</f>
        <v>0</v>
      </c>
      <c r="BR88" s="6">
        <v>0</v>
      </c>
      <c r="BS88" s="7"/>
      <c r="BT88" s="7">
        <v>0</v>
      </c>
      <c r="BU88" s="7">
        <v>0</v>
      </c>
      <c r="BV88" s="6">
        <v>5</v>
      </c>
      <c r="BW88" s="6">
        <v>0</v>
      </c>
      <c r="BX88" s="6">
        <f>IF(EK88&gt;=70, 5, 0)</f>
        <v>0</v>
      </c>
      <c r="BY88" s="6">
        <v>0</v>
      </c>
      <c r="BZ88" s="6">
        <v>0</v>
      </c>
      <c r="CA88" s="6">
        <v>0</v>
      </c>
      <c r="CB88" s="6">
        <v>0</v>
      </c>
      <c r="CC88" s="6">
        <v>0</v>
      </c>
      <c r="CD88" s="6">
        <v>0</v>
      </c>
      <c r="CE88" s="6">
        <v>0</v>
      </c>
      <c r="CF88" s="6">
        <v>0</v>
      </c>
      <c r="CG88" s="6">
        <v>0</v>
      </c>
      <c r="CH88" s="6">
        <v>0</v>
      </c>
      <c r="CI88" s="6">
        <v>0</v>
      </c>
      <c r="CJ88" s="6">
        <v>0</v>
      </c>
      <c r="CK88" s="7">
        <v>0</v>
      </c>
      <c r="CL88" s="7">
        <v>0</v>
      </c>
      <c r="CM88" s="7">
        <v>0</v>
      </c>
      <c r="CN88" s="6">
        <v>0</v>
      </c>
      <c r="CO88" s="6">
        <f>IF(ES88&gt;=70, 5, 0)</f>
        <v>0</v>
      </c>
      <c r="CP88" s="6">
        <v>0</v>
      </c>
      <c r="CQ88" s="6"/>
      <c r="CR88" s="6">
        <v>0</v>
      </c>
      <c r="CS88" s="7"/>
      <c r="CT88" s="7">
        <f>IF(FC88&gt;=70, 6, 0)</f>
        <v>0</v>
      </c>
      <c r="CU88" s="7">
        <v>0</v>
      </c>
      <c r="CV88" s="6"/>
      <c r="CW88" s="7">
        <v>0</v>
      </c>
      <c r="CX88" s="7">
        <v>0</v>
      </c>
      <c r="CY88" s="7">
        <v>0</v>
      </c>
      <c r="CZ88" s="7">
        <v>6</v>
      </c>
      <c r="DA88" s="7">
        <v>10</v>
      </c>
      <c r="DB88" s="7">
        <f>IF(AND(DS88&gt;0,DW88&gt;0),4,0)</f>
        <v>0</v>
      </c>
      <c r="DC88" s="7">
        <f>IF(AND(EF88&gt;0,EK88&gt;0,EP88&gt;0),4,0)</f>
        <v>4</v>
      </c>
      <c r="DD88" s="7">
        <f>IF(SUM(BW88,BY88,CB88,CC88,CE88,CH88,CK88,CL88,CN88,CP88)&gt;-1,4,0)</f>
        <v>4</v>
      </c>
      <c r="DE88" s="7">
        <f>IF(FC88&gt;0,4,0)</f>
        <v>0</v>
      </c>
      <c r="DF88" s="6"/>
      <c r="DG88" s="10">
        <f>SUM(AS88:DF88)</f>
        <v>26</v>
      </c>
      <c r="DH88" s="10">
        <v>50</v>
      </c>
      <c r="DI88" s="17">
        <f>DG88+DH88</f>
        <v>76</v>
      </c>
      <c r="DJ88" s="1">
        <v>82.86</v>
      </c>
      <c r="DK88" s="18">
        <v>0</v>
      </c>
      <c r="DL88" s="18">
        <v>0</v>
      </c>
      <c r="DM88" s="29">
        <f>AVERAGE(DK88:DL88)</f>
        <v>0</v>
      </c>
      <c r="DN88" s="1">
        <v>0</v>
      </c>
      <c r="DO88" s="29">
        <v>60</v>
      </c>
      <c r="DP88" s="1">
        <v>10</v>
      </c>
      <c r="DQ88" s="1"/>
      <c r="DR88" s="1">
        <f>IF(DQ88&gt;68, 68, DQ88)</f>
        <v>0</v>
      </c>
      <c r="DS88" s="1">
        <f>MAX(DP88,DR88)</f>
        <v>10</v>
      </c>
      <c r="DT88" s="29"/>
      <c r="DU88" s="29"/>
      <c r="DV88" s="29">
        <f>IF(DU88&gt;68,68,DU88)</f>
        <v>0</v>
      </c>
      <c r="DW88" s="29">
        <f>MAX(DT88,DV88)</f>
        <v>0</v>
      </c>
      <c r="DX88" s="18">
        <v>0</v>
      </c>
      <c r="DY88" s="18">
        <v>0</v>
      </c>
      <c r="DZ88" s="1"/>
      <c r="EA88" s="15">
        <f>AVERAGE(DJ88,DM88:DO88, DS88, DW88)</f>
        <v>25.47666666666667</v>
      </c>
      <c r="EB88" s="1">
        <v>26.67</v>
      </c>
      <c r="EC88" s="1">
        <v>73.33</v>
      </c>
      <c r="ED88" s="1">
        <v>0</v>
      </c>
      <c r="EE88" s="1">
        <f>IF(ED88&gt;68,68,ED88)</f>
        <v>0</v>
      </c>
      <c r="EF88" s="1">
        <f>MAX(EB88:EC88,EE88)</f>
        <v>73.33</v>
      </c>
      <c r="EG88" s="29">
        <v>38.89</v>
      </c>
      <c r="EH88" s="29">
        <v>53.33</v>
      </c>
      <c r="EI88" s="29">
        <v>0</v>
      </c>
      <c r="EJ88" s="29">
        <f>IF(EI88&gt;68,68,EI88)</f>
        <v>0</v>
      </c>
      <c r="EK88" s="29">
        <f>MAX(EG88:EH88,EJ88)</f>
        <v>53.33</v>
      </c>
      <c r="EL88" s="1">
        <v>38.89</v>
      </c>
      <c r="EM88" s="1">
        <v>66.67</v>
      </c>
      <c r="EN88" s="1">
        <v>0</v>
      </c>
      <c r="EO88" s="1">
        <f>IF(EN88&gt;68,68,EN88)</f>
        <v>0</v>
      </c>
      <c r="EP88" s="1">
        <f>MAX(EL88:EM88,EO88)</f>
        <v>66.67</v>
      </c>
      <c r="EQ88" s="29">
        <v>0</v>
      </c>
      <c r="ER88" s="29">
        <v>0</v>
      </c>
      <c r="ES88" s="29"/>
      <c r="ET88" s="15">
        <f>AVERAGE(EF88,EK88,EP88,ES88)</f>
        <v>64.443333333333328</v>
      </c>
      <c r="EU88" s="1">
        <v>0</v>
      </c>
      <c r="EV88" s="1">
        <v>0</v>
      </c>
      <c r="EW88" s="1">
        <f>MIN(MAX(EU88:EV88)+0.2*FC88, 100)</f>
        <v>0</v>
      </c>
      <c r="EX88" s="29">
        <v>18.75</v>
      </c>
      <c r="EY88" s="29">
        <v>0</v>
      </c>
      <c r="EZ88" s="29">
        <f>MIN(MAX(EX88:EY88)+0.15*FC88, 100)</f>
        <v>18.75</v>
      </c>
      <c r="FA88" s="1">
        <v>0</v>
      </c>
      <c r="FB88" s="1">
        <v>0</v>
      </c>
      <c r="FC88" s="1">
        <f>MAX(FA88:FB88)</f>
        <v>0</v>
      </c>
      <c r="FD88" s="15">
        <f>AVERAGE(EW88,EZ88,FC88)</f>
        <v>6.25</v>
      </c>
      <c r="FE88" s="3">
        <v>0.25</v>
      </c>
      <c r="FF88" s="3">
        <v>0.2</v>
      </c>
      <c r="FG88" s="3">
        <v>0.25</v>
      </c>
      <c r="FH88" s="3">
        <v>0.3</v>
      </c>
      <c r="FI88" s="25">
        <f>MIN(IF(D88="Yes",AR88+DI88,0),100)</f>
        <v>77</v>
      </c>
      <c r="FJ88" s="25">
        <f>IF(FN88&lt;0,FI88+FN88*-4,FI88)</f>
        <v>77</v>
      </c>
      <c r="FK88" s="25">
        <f>MIN(IF(D88="Yes",AR88+EA88,0), 100)</f>
        <v>26.47666666666667</v>
      </c>
      <c r="FL88" s="25">
        <f>MIN(IF(D88="Yes",AR88+ET88,0),100)</f>
        <v>65.443333333333328</v>
      </c>
      <c r="FM88" s="25">
        <f>MIN(IF(D88="Yes",AR88+FD88,0), 100)</f>
        <v>7.25</v>
      </c>
      <c r="FN88" s="26">
        <f>FE88*FI88+FF88*FK88+FG88*FL88+FH88*FM88</f>
        <v>43.081166666666661</v>
      </c>
      <c r="FO88" s="26">
        <f>FE88*FJ88+FF88*FK88+FG88*FL88+FH88*FM88</f>
        <v>43.081166666666661</v>
      </c>
    </row>
    <row r="89" spans="1:171" customFormat="1" x14ac:dyDescent="0.3">
      <c r="A89">
        <v>1402019080</v>
      </c>
      <c r="B89" t="s">
        <v>164</v>
      </c>
      <c r="C89" t="s">
        <v>112</v>
      </c>
      <c r="D89" s="2" t="s">
        <v>301</v>
      </c>
      <c r="E89" s="6">
        <v>1</v>
      </c>
      <c r="F89" s="6"/>
      <c r="G89" s="7"/>
      <c r="H89" s="7"/>
      <c r="I89" s="6">
        <v>1</v>
      </c>
      <c r="J89" s="6"/>
      <c r="K89" s="7"/>
      <c r="L89" s="7"/>
      <c r="M89" s="6"/>
      <c r="N89" s="8"/>
      <c r="O89" s="7"/>
      <c r="P89" s="7"/>
      <c r="Q89" s="6"/>
      <c r="R89" s="8"/>
      <c r="S89" s="7">
        <v>0</v>
      </c>
      <c r="T89" s="7"/>
      <c r="U89" s="6"/>
      <c r="V89" s="16"/>
      <c r="W89" s="7"/>
      <c r="X89" s="7"/>
      <c r="Y89" s="6"/>
      <c r="Z89" s="6"/>
      <c r="AA89" s="7"/>
      <c r="AB89" s="7"/>
      <c r="AC89" s="6"/>
      <c r="AD89" s="6"/>
      <c r="AE89" s="7"/>
      <c r="AF89" s="8"/>
      <c r="AG89" s="10">
        <v>14</v>
      </c>
      <c r="AH89" s="10">
        <v>10</v>
      </c>
      <c r="AI89" s="10">
        <f>COUNT(E89:AF89)</f>
        <v>3</v>
      </c>
      <c r="AJ89" s="22">
        <f>IF(D89="Yes",(AG89-AI89+(DI89-50)/AH89)/AG89,0)</f>
        <v>1.2142857142857142</v>
      </c>
      <c r="AK89" s="11">
        <f>SUM(E89:AF89)</f>
        <v>2</v>
      </c>
      <c r="AL89" s="10">
        <f>MAX(AK89-AM89-AN89,0)*-1</f>
        <v>0</v>
      </c>
      <c r="AM89" s="10">
        <v>10</v>
      </c>
      <c r="AN89" s="10">
        <v>3</v>
      </c>
      <c r="AO89" s="7">
        <f>AK89+AL89+AP89</f>
        <v>2</v>
      </c>
      <c r="AP89" s="6"/>
      <c r="AQ89" s="3">
        <v>0.5</v>
      </c>
      <c r="AR89" s="15">
        <f>MIN(AO89,AM89)*AQ89</f>
        <v>1</v>
      </c>
      <c r="AS89" s="6">
        <v>0</v>
      </c>
      <c r="AT89" s="6">
        <v>0</v>
      </c>
      <c r="AU89" s="6">
        <v>10</v>
      </c>
      <c r="AV89" s="6">
        <v>0</v>
      </c>
      <c r="AW89" s="7"/>
      <c r="AX89" s="7">
        <v>0</v>
      </c>
      <c r="AY89" s="7"/>
      <c r="AZ89" s="7">
        <v>0</v>
      </c>
      <c r="BA89" s="6"/>
      <c r="BB89" s="6">
        <v>0</v>
      </c>
      <c r="BC89" s="6"/>
      <c r="BD89" s="6">
        <v>0</v>
      </c>
      <c r="BE89" s="7"/>
      <c r="BF89" s="7">
        <f>IF(EF89&gt;=70, 5, 0)</f>
        <v>0</v>
      </c>
      <c r="BG89" s="7"/>
      <c r="BH89" s="7"/>
      <c r="BI89" s="7">
        <v>0</v>
      </c>
      <c r="BJ89" s="6"/>
      <c r="BK89" s="6">
        <f>IF(EW89&gt;=70, 6, 0)</f>
        <v>0</v>
      </c>
      <c r="BL89" s="6">
        <v>0</v>
      </c>
      <c r="BM89" s="7">
        <v>0</v>
      </c>
      <c r="BN89" s="7">
        <v>0</v>
      </c>
      <c r="BO89" s="7">
        <v>0</v>
      </c>
      <c r="BP89" s="6"/>
      <c r="BQ89" s="6">
        <f>IF(EZ89&gt;=70, 6, 0)</f>
        <v>0</v>
      </c>
      <c r="BR89" s="6">
        <v>-5</v>
      </c>
      <c r="BS89" s="7"/>
      <c r="BT89" s="7">
        <v>0</v>
      </c>
      <c r="BU89" s="7">
        <v>0</v>
      </c>
      <c r="BV89" s="6">
        <v>5</v>
      </c>
      <c r="BW89" s="6">
        <v>0</v>
      </c>
      <c r="BX89" s="6">
        <f>IF(EK89&gt;=70, 5, 0)</f>
        <v>0</v>
      </c>
      <c r="BY89" s="6">
        <v>0</v>
      </c>
      <c r="BZ89" s="6">
        <v>0</v>
      </c>
      <c r="CA89" s="6">
        <v>0</v>
      </c>
      <c r="CB89" s="6">
        <v>0</v>
      </c>
      <c r="CC89" s="6">
        <v>0</v>
      </c>
      <c r="CD89" s="6">
        <v>0</v>
      </c>
      <c r="CE89" s="6">
        <v>0</v>
      </c>
      <c r="CF89" s="6">
        <v>0</v>
      </c>
      <c r="CG89" s="6">
        <v>0</v>
      </c>
      <c r="CH89" s="6">
        <v>0</v>
      </c>
      <c r="CI89" s="6">
        <v>0</v>
      </c>
      <c r="CJ89" s="6">
        <v>0</v>
      </c>
      <c r="CK89" s="7">
        <v>0</v>
      </c>
      <c r="CL89" s="7">
        <v>0</v>
      </c>
      <c r="CM89" s="7">
        <v>0</v>
      </c>
      <c r="CN89" s="6">
        <v>-5</v>
      </c>
      <c r="CO89" s="6">
        <f>IF(ES89&gt;=70, 5, 0)</f>
        <v>0</v>
      </c>
      <c r="CP89" s="6">
        <v>-5</v>
      </c>
      <c r="CQ89" s="6"/>
      <c r="CR89" s="6">
        <v>0</v>
      </c>
      <c r="CS89" s="7"/>
      <c r="CT89" s="7">
        <f>IF(FC89&gt;=70, 6, 0)</f>
        <v>0</v>
      </c>
      <c r="CU89" s="7">
        <v>-5</v>
      </c>
      <c r="CV89" s="6"/>
      <c r="CW89" s="7">
        <v>0</v>
      </c>
      <c r="CX89" s="7">
        <v>6</v>
      </c>
      <c r="CY89" s="7">
        <v>15</v>
      </c>
      <c r="CZ89" s="7">
        <v>0</v>
      </c>
      <c r="DA89" s="7">
        <v>10</v>
      </c>
      <c r="DB89" s="7">
        <f>IF(AND(DS89&gt;0,DW89&gt;0),4,0)</f>
        <v>0</v>
      </c>
      <c r="DC89" s="7">
        <f>IF(AND(EF89&gt;0,EK89&gt;0,EP89&gt;0),4,0)</f>
        <v>4</v>
      </c>
      <c r="DD89" s="7">
        <f>IF(SUM(BW89,BY89,CB89,CC89,CE89,CH89,CK89,CL89,CN89,CP89)&gt;-1,4,0)</f>
        <v>0</v>
      </c>
      <c r="DE89" s="7">
        <f>IF(FC89&gt;0,4,0)</f>
        <v>0</v>
      </c>
      <c r="DF89" s="6">
        <f>5+5+5+5+10</f>
        <v>30</v>
      </c>
      <c r="DG89" s="10">
        <f>SUM(AS89:DF89)</f>
        <v>60</v>
      </c>
      <c r="DH89" s="10">
        <v>50</v>
      </c>
      <c r="DI89" s="17">
        <f>DG89+DH89</f>
        <v>110</v>
      </c>
      <c r="DJ89" s="1">
        <v>68.569999999999993</v>
      </c>
      <c r="DK89" s="18">
        <v>0</v>
      </c>
      <c r="DL89" s="18">
        <v>100</v>
      </c>
      <c r="DM89" s="29">
        <f>AVERAGE(DK89:DL89)</f>
        <v>50</v>
      </c>
      <c r="DN89" s="1">
        <v>0</v>
      </c>
      <c r="DO89" s="29">
        <v>45</v>
      </c>
      <c r="DP89" s="1">
        <v>30</v>
      </c>
      <c r="DQ89" s="1"/>
      <c r="DR89" s="1">
        <f>IF(DQ89&gt;68, 68, DQ89)</f>
        <v>0</v>
      </c>
      <c r="DS89" s="1">
        <f>MAX(DP89,DR89)</f>
        <v>30</v>
      </c>
      <c r="DT89" s="29"/>
      <c r="DU89" s="29"/>
      <c r="DV89" s="29">
        <f>IF(DU89&gt;68,68,DU89)</f>
        <v>0</v>
      </c>
      <c r="DW89" s="29">
        <f>MAX(DT89,DV89)</f>
        <v>0</v>
      </c>
      <c r="DX89" s="18">
        <v>0</v>
      </c>
      <c r="DY89" s="18">
        <v>0</v>
      </c>
      <c r="DZ89" s="1"/>
      <c r="EA89" s="15">
        <f>AVERAGE(DJ89,DM89:DO89, DS89, DW89)</f>
        <v>32.261666666666663</v>
      </c>
      <c r="EB89" s="1">
        <v>26.67</v>
      </c>
      <c r="EC89" s="1">
        <v>20</v>
      </c>
      <c r="ED89" s="1">
        <v>33.33</v>
      </c>
      <c r="EE89" s="1">
        <f>IF(ED89&gt;68,68,ED89)</f>
        <v>33.33</v>
      </c>
      <c r="EF89" s="1">
        <f>MAX(EB89:EC89,EE89)</f>
        <v>33.33</v>
      </c>
      <c r="EG89" s="29">
        <v>0</v>
      </c>
      <c r="EH89" s="29">
        <v>26.67</v>
      </c>
      <c r="EI89" s="29">
        <v>20</v>
      </c>
      <c r="EJ89" s="29">
        <f>IF(EI89&gt;68,68,EI89)</f>
        <v>20</v>
      </c>
      <c r="EK89" s="29">
        <f>MAX(EG89:EH89,EJ89)</f>
        <v>26.67</v>
      </c>
      <c r="EL89" s="1">
        <v>0</v>
      </c>
      <c r="EM89" s="1">
        <v>53.33</v>
      </c>
      <c r="EN89" s="1">
        <v>6.67</v>
      </c>
      <c r="EO89" s="1">
        <f>IF(EN89&gt;68,68,EN89)</f>
        <v>6.67</v>
      </c>
      <c r="EP89" s="1">
        <f>MAX(EL89:EM89,EO89)</f>
        <v>53.33</v>
      </c>
      <c r="EQ89" s="29">
        <v>0</v>
      </c>
      <c r="ER89" s="29">
        <v>0</v>
      </c>
      <c r="ES89" s="29"/>
      <c r="ET89" s="15">
        <f>AVERAGE(EF89,EK89,EP89,ES89)</f>
        <v>37.776666666666664</v>
      </c>
      <c r="EU89" s="1">
        <v>0</v>
      </c>
      <c r="EV89" s="1">
        <v>0</v>
      </c>
      <c r="EW89" s="1">
        <f>MIN(MAX(EU89:EV89)+0.2*FC89, 100)</f>
        <v>0</v>
      </c>
      <c r="EX89" s="29">
        <v>10.42</v>
      </c>
      <c r="EY89" s="29">
        <v>0</v>
      </c>
      <c r="EZ89" s="29">
        <f>MIN(MAX(EX89:EY89)+0.15*FC89, 100)</f>
        <v>10.42</v>
      </c>
      <c r="FA89" s="1">
        <v>0</v>
      </c>
      <c r="FB89" s="1">
        <v>0</v>
      </c>
      <c r="FC89" s="1">
        <f>MAX(FA89:FB89)</f>
        <v>0</v>
      </c>
      <c r="FD89" s="15">
        <f>AVERAGE(EW89,EZ89,FC89)</f>
        <v>3.4733333333333332</v>
      </c>
      <c r="FE89" s="3">
        <v>0.25</v>
      </c>
      <c r="FF89" s="3">
        <v>0.2</v>
      </c>
      <c r="FG89" s="3">
        <v>0.25</v>
      </c>
      <c r="FH89" s="3">
        <v>0.3</v>
      </c>
      <c r="FI89" s="25">
        <f>MIN(IF(D89="Yes",AR89+DI89,0),100)</f>
        <v>100</v>
      </c>
      <c r="FJ89" s="25">
        <f>IF(FN89&lt;0,FI89+FN89*-4,FI89)</f>
        <v>100</v>
      </c>
      <c r="FK89" s="25">
        <f>MIN(IF(D89="Yes",AR89+EA89,0), 100)</f>
        <v>33.261666666666663</v>
      </c>
      <c r="FL89" s="25">
        <f>MIN(IF(D89="Yes",AR89+ET89,0),100)</f>
        <v>38.776666666666664</v>
      </c>
      <c r="FM89" s="25">
        <f>MIN(IF(D89="Yes",AR89+FD89,0), 100)</f>
        <v>4.4733333333333327</v>
      </c>
      <c r="FN89" s="26">
        <f>FE89*FI89+FF89*FK89+FG89*FL89+FH89*FM89</f>
        <v>42.688499999999998</v>
      </c>
      <c r="FO89" s="26">
        <f>FE89*FJ89+FF89*FK89+FG89*FL89+FH89*FM89</f>
        <v>42.688499999999998</v>
      </c>
    </row>
    <row r="90" spans="1:171" customFormat="1" x14ac:dyDescent="0.3">
      <c r="A90">
        <v>1402019031</v>
      </c>
      <c r="B90" t="s">
        <v>215</v>
      </c>
      <c r="C90" t="s">
        <v>114</v>
      </c>
      <c r="D90" s="2" t="s">
        <v>301</v>
      </c>
      <c r="E90" s="6">
        <v>1</v>
      </c>
      <c r="F90" s="6"/>
      <c r="G90" s="7">
        <v>1</v>
      </c>
      <c r="H90" s="7"/>
      <c r="I90" s="6"/>
      <c r="J90" s="6"/>
      <c r="K90" s="7"/>
      <c r="L90" s="7"/>
      <c r="M90" s="6"/>
      <c r="N90" s="8"/>
      <c r="O90" s="7"/>
      <c r="P90" s="7"/>
      <c r="Q90" s="6">
        <v>1</v>
      </c>
      <c r="R90" s="8"/>
      <c r="S90" s="7"/>
      <c r="T90" s="7"/>
      <c r="U90" s="6"/>
      <c r="V90" s="16"/>
      <c r="W90" s="7"/>
      <c r="X90" s="7"/>
      <c r="Y90" s="6"/>
      <c r="Z90" s="6"/>
      <c r="AA90" s="7"/>
      <c r="AB90" s="7"/>
      <c r="AC90" s="6"/>
      <c r="AD90" s="6"/>
      <c r="AE90" s="7"/>
      <c r="AF90" s="8"/>
      <c r="AG90" s="10">
        <v>14</v>
      </c>
      <c r="AH90" s="10">
        <v>10</v>
      </c>
      <c r="AI90" s="10">
        <f>COUNT(E90:AF90)</f>
        <v>3</v>
      </c>
      <c r="AJ90" s="22">
        <f>IF(D90="Yes",(AG90-AI90+(DI90-50)/AH90)/AG90,0)</f>
        <v>0.94285714285714284</v>
      </c>
      <c r="AK90" s="11">
        <f>SUM(E90:AF90)</f>
        <v>3</v>
      </c>
      <c r="AL90" s="10">
        <f>MAX(AK90-AM90-AN90,0)*-1</f>
        <v>0</v>
      </c>
      <c r="AM90" s="10">
        <v>10</v>
      </c>
      <c r="AN90" s="10">
        <v>3</v>
      </c>
      <c r="AO90" s="7">
        <f>AK90+AL90+AP90</f>
        <v>3</v>
      </c>
      <c r="AP90" s="6"/>
      <c r="AQ90" s="3">
        <v>0.5</v>
      </c>
      <c r="AR90" s="15">
        <f>MIN(AO90,AM90)*AQ90</f>
        <v>1.5</v>
      </c>
      <c r="AS90" s="6">
        <v>0</v>
      </c>
      <c r="AT90" s="6">
        <v>0</v>
      </c>
      <c r="AU90" s="6">
        <v>4</v>
      </c>
      <c r="AV90" s="6">
        <v>0</v>
      </c>
      <c r="AW90" s="7"/>
      <c r="AX90" s="7">
        <v>0</v>
      </c>
      <c r="AY90" s="7"/>
      <c r="AZ90" s="7">
        <v>0</v>
      </c>
      <c r="BA90" s="6"/>
      <c r="BB90" s="6">
        <v>0</v>
      </c>
      <c r="BC90" s="6"/>
      <c r="BD90" s="6">
        <v>0</v>
      </c>
      <c r="BE90" s="7"/>
      <c r="BF90" s="7">
        <f>IF(EF90&gt;=70, 5, 0)</f>
        <v>0</v>
      </c>
      <c r="BG90" s="7"/>
      <c r="BH90" s="7"/>
      <c r="BI90" s="7">
        <v>-5</v>
      </c>
      <c r="BJ90" s="6"/>
      <c r="BK90" s="6">
        <f>IF(EW90&gt;=70, 6, 0)</f>
        <v>0</v>
      </c>
      <c r="BL90" s="6">
        <v>0</v>
      </c>
      <c r="BM90" s="7">
        <v>0</v>
      </c>
      <c r="BN90" s="7">
        <v>-5</v>
      </c>
      <c r="BO90" s="7">
        <v>0</v>
      </c>
      <c r="BP90" s="6"/>
      <c r="BQ90" s="6">
        <f>IF(EZ90&gt;=70, 6, 0)</f>
        <v>0</v>
      </c>
      <c r="BR90" s="6">
        <v>0</v>
      </c>
      <c r="BS90" s="7"/>
      <c r="BT90" s="7">
        <v>0</v>
      </c>
      <c r="BU90" s="7">
        <v>0</v>
      </c>
      <c r="BV90" s="6">
        <v>5</v>
      </c>
      <c r="BW90" s="6">
        <v>0</v>
      </c>
      <c r="BX90" s="6">
        <f>IF(EK90&gt;=70, 5, 0)</f>
        <v>0</v>
      </c>
      <c r="BY90" s="6">
        <v>0</v>
      </c>
      <c r="BZ90" s="6">
        <v>0</v>
      </c>
      <c r="CA90" s="6">
        <v>0</v>
      </c>
      <c r="CB90" s="6">
        <v>0</v>
      </c>
      <c r="CC90" s="6">
        <v>0</v>
      </c>
      <c r="CD90" s="6">
        <v>0</v>
      </c>
      <c r="CE90" s="6">
        <v>0</v>
      </c>
      <c r="CF90" s="6">
        <v>0</v>
      </c>
      <c r="CG90" s="6">
        <v>0</v>
      </c>
      <c r="CH90" s="6">
        <v>0</v>
      </c>
      <c r="CI90" s="6">
        <v>0</v>
      </c>
      <c r="CJ90" s="6">
        <v>0</v>
      </c>
      <c r="CK90" s="7">
        <v>0</v>
      </c>
      <c r="CL90" s="7">
        <v>0</v>
      </c>
      <c r="CM90" s="7">
        <v>0</v>
      </c>
      <c r="CN90" s="6">
        <v>0</v>
      </c>
      <c r="CO90" s="6">
        <f>IF(ES90&gt;=70, 5, 0)</f>
        <v>0</v>
      </c>
      <c r="CP90" s="6">
        <v>0</v>
      </c>
      <c r="CQ90" s="6"/>
      <c r="CR90" s="6">
        <v>0</v>
      </c>
      <c r="CS90" s="7"/>
      <c r="CT90" s="7">
        <f>IF(FC90&gt;=70, 6, 0)</f>
        <v>0</v>
      </c>
      <c r="CU90" s="7">
        <v>-5</v>
      </c>
      <c r="CV90" s="6"/>
      <c r="CW90" s="7">
        <v>0</v>
      </c>
      <c r="CX90" s="7">
        <v>0</v>
      </c>
      <c r="CY90" s="7">
        <v>15</v>
      </c>
      <c r="CZ90" s="7">
        <v>0</v>
      </c>
      <c r="DA90" s="7">
        <v>0</v>
      </c>
      <c r="DB90" s="7">
        <f>IF(AND(DS90&gt;0,DW90&gt;0),4,0)</f>
        <v>0</v>
      </c>
      <c r="DC90" s="7">
        <f>IF(AND(EF90&gt;0,EK90&gt;0,EP90&gt;0),4,0)</f>
        <v>4</v>
      </c>
      <c r="DD90" s="7">
        <f>IF(SUM(BW90,BY90,CB90,CC90,CE90,CH90,CK90,CL90,CN90,CP90)&gt;-1,4,0)</f>
        <v>4</v>
      </c>
      <c r="DE90" s="7">
        <f>IF(FC90&gt;0,4,0)</f>
        <v>0</v>
      </c>
      <c r="DF90" s="6">
        <v>5</v>
      </c>
      <c r="DG90" s="10">
        <f>SUM(AS90:DF90)</f>
        <v>22</v>
      </c>
      <c r="DH90" s="10">
        <v>50</v>
      </c>
      <c r="DI90" s="17">
        <f>DG90+DH90</f>
        <v>72</v>
      </c>
      <c r="DJ90" s="1">
        <v>77.14</v>
      </c>
      <c r="DK90" s="18">
        <v>0</v>
      </c>
      <c r="DL90" s="18">
        <v>100</v>
      </c>
      <c r="DM90" s="29">
        <f>AVERAGE(DK90:DL90)</f>
        <v>50</v>
      </c>
      <c r="DN90" s="1">
        <v>0</v>
      </c>
      <c r="DO90" s="29">
        <v>35</v>
      </c>
      <c r="DP90" s="1">
        <v>0</v>
      </c>
      <c r="DQ90" s="1"/>
      <c r="DR90" s="1">
        <f>IF(DQ90&gt;68, 68, DQ90)</f>
        <v>0</v>
      </c>
      <c r="DS90" s="1">
        <f>MAX(DP90,DR90)</f>
        <v>0</v>
      </c>
      <c r="DT90" s="29"/>
      <c r="DU90" s="29"/>
      <c r="DV90" s="29">
        <f>IF(DU90&gt;68,68,DU90)</f>
        <v>0</v>
      </c>
      <c r="DW90" s="29">
        <f>MAX(DT90,DV90)</f>
        <v>0</v>
      </c>
      <c r="DX90" s="18">
        <v>0</v>
      </c>
      <c r="DY90" s="18">
        <v>0</v>
      </c>
      <c r="DZ90" s="1"/>
      <c r="EA90" s="15">
        <f>AVERAGE(DJ90,DM90:DO90, DS90, DW90)</f>
        <v>27.02333333333333</v>
      </c>
      <c r="EB90" s="1">
        <v>33.33</v>
      </c>
      <c r="EC90" s="1">
        <v>40</v>
      </c>
      <c r="ED90" s="1">
        <v>46.67</v>
      </c>
      <c r="EE90" s="1">
        <f>IF(ED90&gt;68,68,ED90)</f>
        <v>46.67</v>
      </c>
      <c r="EF90" s="1">
        <f>MAX(EB90:EC90,EE90)</f>
        <v>46.67</v>
      </c>
      <c r="EG90" s="29">
        <v>16.670000000000002</v>
      </c>
      <c r="EH90" s="29">
        <v>66.67</v>
      </c>
      <c r="EI90" s="29">
        <v>0</v>
      </c>
      <c r="EJ90" s="29">
        <f>IF(EI90&gt;68,68,EI90)</f>
        <v>0</v>
      </c>
      <c r="EK90" s="29">
        <f>MAX(EG90:EH90,EJ90)</f>
        <v>66.67</v>
      </c>
      <c r="EL90" s="1">
        <v>16.670000000000002</v>
      </c>
      <c r="EM90" s="1">
        <v>60</v>
      </c>
      <c r="EN90" s="1">
        <v>0</v>
      </c>
      <c r="EO90" s="1">
        <f>IF(EN90&gt;68,68,EN90)</f>
        <v>0</v>
      </c>
      <c r="EP90" s="1">
        <f>MAX(EL90:EM90,EO90)</f>
        <v>60</v>
      </c>
      <c r="EQ90" s="29">
        <v>0</v>
      </c>
      <c r="ER90" s="29">
        <v>0</v>
      </c>
      <c r="ES90" s="29"/>
      <c r="ET90" s="15">
        <f>AVERAGE(EF90,EK90,EP90,ES90)</f>
        <v>57.78</v>
      </c>
      <c r="EU90" s="1">
        <v>20</v>
      </c>
      <c r="EV90" s="1">
        <v>0</v>
      </c>
      <c r="EW90" s="1">
        <f>MIN(MAX(EU90:EV90)+0.2*FC90, 100)</f>
        <v>20</v>
      </c>
      <c r="EX90" s="29">
        <v>8.33</v>
      </c>
      <c r="EY90" s="29">
        <v>0</v>
      </c>
      <c r="EZ90" s="29">
        <f>MIN(MAX(EX90:EY90)+0.15*FC90, 100)</f>
        <v>8.33</v>
      </c>
      <c r="FA90" s="1">
        <v>0</v>
      </c>
      <c r="FB90" s="1">
        <v>0</v>
      </c>
      <c r="FC90" s="1">
        <f>MAX(FA90:FB90)</f>
        <v>0</v>
      </c>
      <c r="FD90" s="15">
        <f>AVERAGE(EW90,EZ90,FC90)</f>
        <v>9.4433333333333334</v>
      </c>
      <c r="FE90" s="3">
        <v>0.25</v>
      </c>
      <c r="FF90" s="3">
        <v>0.2</v>
      </c>
      <c r="FG90" s="3">
        <v>0.25</v>
      </c>
      <c r="FH90" s="3">
        <v>0.3</v>
      </c>
      <c r="FI90" s="25">
        <f>MIN(IF(D90="Yes",AR90+DI90,0),100)</f>
        <v>73.5</v>
      </c>
      <c r="FJ90" s="25">
        <f>IF(FN90&lt;0,FI90+FN90*-4,FI90)</f>
        <v>73.5</v>
      </c>
      <c r="FK90" s="25">
        <f>MIN(IF(D90="Yes",AR90+EA90,0), 100)</f>
        <v>28.52333333333333</v>
      </c>
      <c r="FL90" s="25">
        <f>MIN(IF(D90="Yes",AR90+ET90,0),100)</f>
        <v>59.28</v>
      </c>
      <c r="FM90" s="25">
        <f>MIN(IF(D90="Yes",AR90+FD90,0), 100)</f>
        <v>10.943333333333333</v>
      </c>
      <c r="FN90" s="26">
        <f>FE90*FI90+FF90*FK90+FG90*FL90+FH90*FM90</f>
        <v>42.18266666666667</v>
      </c>
      <c r="FO90" s="26">
        <f>FE90*FJ90+FF90*FK90+FG90*FL90+FH90*FM90</f>
        <v>42.18266666666667</v>
      </c>
    </row>
    <row r="91" spans="1:171" customFormat="1" x14ac:dyDescent="0.3">
      <c r="A91">
        <v>1402019050</v>
      </c>
      <c r="B91" t="s">
        <v>150</v>
      </c>
      <c r="C91" t="s">
        <v>112</v>
      </c>
      <c r="D91" s="2" t="s">
        <v>301</v>
      </c>
      <c r="E91" s="6">
        <v>1</v>
      </c>
      <c r="F91" s="6"/>
      <c r="G91" s="7"/>
      <c r="H91" s="7"/>
      <c r="I91" s="6"/>
      <c r="J91" s="6"/>
      <c r="K91" s="7"/>
      <c r="L91" s="7"/>
      <c r="M91" s="6"/>
      <c r="N91" s="8"/>
      <c r="O91" s="7"/>
      <c r="P91" s="7"/>
      <c r="Q91" s="6"/>
      <c r="R91" s="8"/>
      <c r="S91" s="7">
        <v>1</v>
      </c>
      <c r="T91" s="7"/>
      <c r="U91" s="6"/>
      <c r="V91" s="6"/>
      <c r="W91" s="7"/>
      <c r="X91" s="7"/>
      <c r="Y91" s="6"/>
      <c r="Z91" s="6"/>
      <c r="AA91" s="7"/>
      <c r="AB91" s="7"/>
      <c r="AC91" s="6"/>
      <c r="AD91" s="6"/>
      <c r="AE91" s="7"/>
      <c r="AF91" s="8"/>
      <c r="AG91" s="10">
        <v>14</v>
      </c>
      <c r="AH91" s="10">
        <v>10</v>
      </c>
      <c r="AI91" s="10">
        <f>COUNT(E91:AF91)</f>
        <v>2</v>
      </c>
      <c r="AJ91" s="22">
        <f>IF(D91="Yes",(AG91-AI91+(DI91-50)/AH91)/AG91,0)</f>
        <v>0.95000000000000007</v>
      </c>
      <c r="AK91" s="11">
        <f>SUM(E91:AF91)</f>
        <v>2</v>
      </c>
      <c r="AL91" s="10">
        <f>MAX(AK91-AM91-AN91,0)*-1</f>
        <v>0</v>
      </c>
      <c r="AM91" s="10">
        <v>10</v>
      </c>
      <c r="AN91" s="10">
        <v>3</v>
      </c>
      <c r="AO91" s="7">
        <f>AK91+AL91+AP91</f>
        <v>2</v>
      </c>
      <c r="AP91" s="6"/>
      <c r="AQ91" s="3">
        <v>0.5</v>
      </c>
      <c r="AR91" s="15">
        <f>MIN(AO91,AM91)*AQ91</f>
        <v>1</v>
      </c>
      <c r="AS91" s="6">
        <v>0</v>
      </c>
      <c r="AT91" s="6">
        <v>0</v>
      </c>
      <c r="AU91" s="6">
        <v>2</v>
      </c>
      <c r="AV91" s="6">
        <v>0</v>
      </c>
      <c r="AW91" s="7"/>
      <c r="AX91" s="7">
        <v>0</v>
      </c>
      <c r="AY91" s="7"/>
      <c r="AZ91" s="7">
        <v>0</v>
      </c>
      <c r="BA91" s="6"/>
      <c r="BB91" s="6">
        <v>0</v>
      </c>
      <c r="BC91" s="6"/>
      <c r="BD91" s="6">
        <v>-5</v>
      </c>
      <c r="BE91" s="7"/>
      <c r="BF91" s="7">
        <f>IF(EF91&gt;=70, 5, 0)</f>
        <v>0</v>
      </c>
      <c r="BG91" s="7"/>
      <c r="BH91" s="7"/>
      <c r="BI91" s="7">
        <v>0</v>
      </c>
      <c r="BJ91" s="6"/>
      <c r="BK91" s="6">
        <f>IF(EW91&gt;=70, 6, 0)</f>
        <v>0</v>
      </c>
      <c r="BL91" s="6">
        <v>-5</v>
      </c>
      <c r="BM91" s="7">
        <v>0</v>
      </c>
      <c r="BN91" s="7">
        <v>0</v>
      </c>
      <c r="BO91" s="7">
        <v>0</v>
      </c>
      <c r="BP91" s="6"/>
      <c r="BQ91" s="6">
        <f>IF(EZ91&gt;=70, 6, 0)</f>
        <v>0</v>
      </c>
      <c r="BR91" s="6">
        <v>0</v>
      </c>
      <c r="BS91" s="7"/>
      <c r="BT91" s="7">
        <v>0</v>
      </c>
      <c r="BU91" s="7">
        <v>0</v>
      </c>
      <c r="BV91" s="6"/>
      <c r="BW91" s="6">
        <v>0</v>
      </c>
      <c r="BX91" s="6">
        <f>IF(EK91&gt;=70, 5, 0)</f>
        <v>0</v>
      </c>
      <c r="BY91" s="6">
        <v>0</v>
      </c>
      <c r="BZ91" s="6">
        <v>0</v>
      </c>
      <c r="CA91" s="6">
        <v>0</v>
      </c>
      <c r="CB91" s="6">
        <v>0</v>
      </c>
      <c r="CC91" s="6">
        <v>0</v>
      </c>
      <c r="CD91" s="6">
        <v>0</v>
      </c>
      <c r="CE91" s="6">
        <v>0</v>
      </c>
      <c r="CF91" s="6">
        <v>0</v>
      </c>
      <c r="CG91" s="6">
        <v>0</v>
      </c>
      <c r="CH91" s="6">
        <v>0</v>
      </c>
      <c r="CI91" s="6">
        <v>0</v>
      </c>
      <c r="CJ91" s="6">
        <v>0</v>
      </c>
      <c r="CK91" s="7">
        <v>0</v>
      </c>
      <c r="CL91" s="7">
        <v>0</v>
      </c>
      <c r="CM91" s="7">
        <v>0</v>
      </c>
      <c r="CN91" s="6">
        <v>0</v>
      </c>
      <c r="CO91" s="6">
        <f>IF(ES91&gt;=70, 5, 0)</f>
        <v>0</v>
      </c>
      <c r="CP91" s="6">
        <v>0</v>
      </c>
      <c r="CQ91" s="6"/>
      <c r="CR91" s="6">
        <v>0</v>
      </c>
      <c r="CS91" s="7"/>
      <c r="CT91" s="7">
        <f>IF(FC91&gt;=70, 6, 0)</f>
        <v>0</v>
      </c>
      <c r="CU91" s="7">
        <v>-5</v>
      </c>
      <c r="CV91" s="6"/>
      <c r="CW91" s="7">
        <v>6</v>
      </c>
      <c r="CX91" s="7">
        <v>6</v>
      </c>
      <c r="CY91" s="7">
        <v>0</v>
      </c>
      <c r="CZ91" s="7">
        <v>6</v>
      </c>
      <c r="DA91" s="7">
        <v>0</v>
      </c>
      <c r="DB91" s="7">
        <f>IF(AND(DS91&gt;0,DW91&gt;0),4,0)</f>
        <v>0</v>
      </c>
      <c r="DC91" s="7">
        <f>IF(AND(EF91&gt;0,EK91&gt;0,EP91&gt;0),4,0)</f>
        <v>4</v>
      </c>
      <c r="DD91" s="7">
        <f>IF(SUM(BW91,BY91,CB91,CC91,CE91,CH91,CK91,CL91,CN91,CP91)&gt;-1,4,0)</f>
        <v>4</v>
      </c>
      <c r="DE91" s="7">
        <f>IF(FC91&gt;0,4,0)</f>
        <v>0</v>
      </c>
      <c r="DF91" s="6"/>
      <c r="DG91" s="10">
        <f>SUM(AS91:DF91)</f>
        <v>13</v>
      </c>
      <c r="DH91" s="10">
        <v>50</v>
      </c>
      <c r="DI91" s="17">
        <f>DG91+DH91</f>
        <v>63</v>
      </c>
      <c r="DJ91" s="1">
        <v>65.709999999999994</v>
      </c>
      <c r="DK91" s="18">
        <v>50</v>
      </c>
      <c r="DL91" s="18">
        <v>0</v>
      </c>
      <c r="DM91" s="29">
        <f>AVERAGE(DK91:DL91)</f>
        <v>25</v>
      </c>
      <c r="DN91" s="1">
        <v>0</v>
      </c>
      <c r="DO91" s="29">
        <v>25</v>
      </c>
      <c r="DP91" s="1">
        <v>0</v>
      </c>
      <c r="DQ91" s="1"/>
      <c r="DR91" s="1">
        <f>IF(DQ91&gt;68, 68, DQ91)</f>
        <v>0</v>
      </c>
      <c r="DS91" s="1">
        <f>MAX(DP91,DR91)</f>
        <v>0</v>
      </c>
      <c r="DT91" s="29">
        <v>0</v>
      </c>
      <c r="DU91" s="29"/>
      <c r="DV91" s="29">
        <f>IF(DU91&gt;68,68,DU91)</f>
        <v>0</v>
      </c>
      <c r="DW91" s="29">
        <f>MAX(DT91,DV91)</f>
        <v>0</v>
      </c>
      <c r="DX91" s="18">
        <v>0</v>
      </c>
      <c r="DY91" s="18">
        <v>0</v>
      </c>
      <c r="DZ91" s="1"/>
      <c r="EA91" s="15">
        <f>AVERAGE(DJ91,DM91:DO91, DS91, DW91)</f>
        <v>19.285</v>
      </c>
      <c r="EB91" s="1">
        <v>40</v>
      </c>
      <c r="EC91" s="1">
        <v>40</v>
      </c>
      <c r="ED91" s="1">
        <v>60</v>
      </c>
      <c r="EE91" s="1">
        <f>IF(ED91&gt;68,68,ED91)</f>
        <v>60</v>
      </c>
      <c r="EF91" s="1">
        <f>MAX(EB91:EC91,EE91)</f>
        <v>60</v>
      </c>
      <c r="EG91" s="29">
        <v>11.11</v>
      </c>
      <c r="EH91" s="29">
        <v>60</v>
      </c>
      <c r="EI91" s="29">
        <v>60</v>
      </c>
      <c r="EJ91" s="29">
        <f>IF(EI91&gt;68,68,EI91)</f>
        <v>60</v>
      </c>
      <c r="EK91" s="29">
        <f>MAX(EG91:EH91,EJ91)</f>
        <v>60</v>
      </c>
      <c r="EL91" s="1">
        <v>11.11</v>
      </c>
      <c r="EM91" s="1">
        <v>80</v>
      </c>
      <c r="EN91" s="1">
        <v>0</v>
      </c>
      <c r="EO91" s="1">
        <f>IF(EN91&gt;68,68,EN91)</f>
        <v>0</v>
      </c>
      <c r="EP91" s="1">
        <f>MAX(EL91:EM91,EO91)</f>
        <v>80</v>
      </c>
      <c r="EQ91" s="29">
        <v>0</v>
      </c>
      <c r="ER91" s="29">
        <v>0</v>
      </c>
      <c r="ES91" s="29"/>
      <c r="ET91" s="15">
        <f>AVERAGE(EF91,EK91,EP91,ES91)</f>
        <v>66.666666666666671</v>
      </c>
      <c r="EU91" s="1">
        <v>6.67</v>
      </c>
      <c r="EV91" s="1">
        <v>0</v>
      </c>
      <c r="EW91" s="1">
        <f>MIN(MAX(EU91:EV91)+0.2*FC91, 100)</f>
        <v>6.67</v>
      </c>
      <c r="EX91" s="29">
        <v>41.67</v>
      </c>
      <c r="EY91" s="29">
        <v>0</v>
      </c>
      <c r="EZ91" s="29">
        <f>MIN(MAX(EX91:EY91)+0.15*FC91, 100)</f>
        <v>41.67</v>
      </c>
      <c r="FA91" s="1">
        <v>0</v>
      </c>
      <c r="FB91" s="1">
        <v>0</v>
      </c>
      <c r="FC91" s="1">
        <f>MAX(FA91:FB91)</f>
        <v>0</v>
      </c>
      <c r="FD91" s="15">
        <f>AVERAGE(EW91,EZ91,FC91)</f>
        <v>16.113333333333333</v>
      </c>
      <c r="FE91" s="3">
        <v>0.25</v>
      </c>
      <c r="FF91" s="3">
        <v>0.2</v>
      </c>
      <c r="FG91" s="3">
        <v>0.25</v>
      </c>
      <c r="FH91" s="3">
        <v>0.3</v>
      </c>
      <c r="FI91" s="25">
        <f>MIN(IF(D91="Yes",AR91+DI91,0),100)</f>
        <v>64</v>
      </c>
      <c r="FJ91" s="25">
        <f>IF(FN91&lt;0,FI91+FN91*-4,FI91)</f>
        <v>64</v>
      </c>
      <c r="FK91" s="25">
        <f>MIN(IF(D91="Yes",AR91+EA91,0), 100)</f>
        <v>20.285</v>
      </c>
      <c r="FL91" s="25">
        <f>MIN(IF(D91="Yes",AR91+ET91,0),100)</f>
        <v>67.666666666666671</v>
      </c>
      <c r="FM91" s="25">
        <f>MIN(IF(D91="Yes",AR91+FD91,0), 100)</f>
        <v>17.113333333333333</v>
      </c>
      <c r="FN91" s="26">
        <f>FE91*FI91+FF91*FK91+FG91*FL91+FH91*FM91</f>
        <v>42.107666666666674</v>
      </c>
      <c r="FO91" s="26">
        <f>FE91*FJ91+FF91*FK91+FG91*FL91+FH91*FM91</f>
        <v>42.107666666666674</v>
      </c>
    </row>
    <row r="92" spans="1:171" customFormat="1" x14ac:dyDescent="0.3">
      <c r="A92">
        <v>1402019123</v>
      </c>
      <c r="B92" t="s">
        <v>178</v>
      </c>
      <c r="C92" t="s">
        <v>112</v>
      </c>
      <c r="D92" s="2" t="s">
        <v>301</v>
      </c>
      <c r="E92" s="6">
        <v>1</v>
      </c>
      <c r="F92" s="6">
        <v>1</v>
      </c>
      <c r="G92" s="7">
        <v>1</v>
      </c>
      <c r="H92" s="7">
        <v>1</v>
      </c>
      <c r="I92" s="6"/>
      <c r="J92" s="6">
        <v>1</v>
      </c>
      <c r="K92" s="7">
        <v>1</v>
      </c>
      <c r="L92" s="7"/>
      <c r="M92" s="6"/>
      <c r="N92" s="8"/>
      <c r="O92" s="7"/>
      <c r="P92" s="7"/>
      <c r="Q92" s="6">
        <v>1</v>
      </c>
      <c r="R92" s="8"/>
      <c r="S92" s="7">
        <v>1</v>
      </c>
      <c r="T92" s="7">
        <v>1</v>
      </c>
      <c r="U92" s="6"/>
      <c r="V92" s="16"/>
      <c r="W92" s="7"/>
      <c r="X92" s="7"/>
      <c r="Y92" s="6"/>
      <c r="Z92" s="6"/>
      <c r="AA92" s="7"/>
      <c r="AB92" s="7"/>
      <c r="AC92" s="6"/>
      <c r="AD92" s="6"/>
      <c r="AE92" s="7"/>
      <c r="AF92" s="8"/>
      <c r="AG92" s="10">
        <v>14</v>
      </c>
      <c r="AH92" s="10">
        <v>10</v>
      </c>
      <c r="AI92" s="10">
        <f>COUNT(E92:AF92)</f>
        <v>9</v>
      </c>
      <c r="AJ92" s="22">
        <f>IF(D92="Yes",(AG92-AI92+(DI92-50)/AH92)/AG92,0)</f>
        <v>0.44285714285714289</v>
      </c>
      <c r="AK92" s="11">
        <f>SUM(E92:AF92)</f>
        <v>9</v>
      </c>
      <c r="AL92" s="10">
        <f>MAX(AK92-AM92-AN92,0)*-1</f>
        <v>0</v>
      </c>
      <c r="AM92" s="10">
        <v>10</v>
      </c>
      <c r="AN92" s="10">
        <v>3</v>
      </c>
      <c r="AO92" s="7">
        <f>AK92+AL92+AP92</f>
        <v>9</v>
      </c>
      <c r="AP92" s="6"/>
      <c r="AQ92" s="3">
        <v>0.5</v>
      </c>
      <c r="AR92" s="15">
        <f>MIN(AO92,AM92)*AQ92</f>
        <v>4.5</v>
      </c>
      <c r="AS92" s="6">
        <v>0</v>
      </c>
      <c r="AT92" s="6">
        <v>0</v>
      </c>
      <c r="AU92" s="6">
        <v>6</v>
      </c>
      <c r="AV92" s="6">
        <v>0</v>
      </c>
      <c r="AW92" s="7"/>
      <c r="AX92" s="7">
        <v>0</v>
      </c>
      <c r="AY92" s="7"/>
      <c r="AZ92" s="7">
        <v>0</v>
      </c>
      <c r="BA92" s="6"/>
      <c r="BB92" s="6">
        <v>0</v>
      </c>
      <c r="BC92" s="6"/>
      <c r="BD92" s="6">
        <v>0</v>
      </c>
      <c r="BE92" s="7">
        <v>2</v>
      </c>
      <c r="BF92" s="7">
        <f>IF(EF92&gt;=70, 5, 0)</f>
        <v>0</v>
      </c>
      <c r="BG92" s="7"/>
      <c r="BH92" s="7"/>
      <c r="BI92" s="7">
        <v>0</v>
      </c>
      <c r="BJ92" s="6"/>
      <c r="BK92" s="6">
        <f>IF(EW92&gt;=70, 6, 0)</f>
        <v>0</v>
      </c>
      <c r="BL92" s="6">
        <v>0</v>
      </c>
      <c r="BM92" s="7">
        <v>0</v>
      </c>
      <c r="BN92" s="7">
        <v>0</v>
      </c>
      <c r="BO92" s="7">
        <v>0</v>
      </c>
      <c r="BP92" s="6"/>
      <c r="BQ92" s="6">
        <f>IF(EZ92&gt;=70, 6, 0)</f>
        <v>0</v>
      </c>
      <c r="BR92" s="6">
        <v>-5</v>
      </c>
      <c r="BS92" s="7"/>
      <c r="BT92" s="7">
        <v>0</v>
      </c>
      <c r="BU92" s="7">
        <v>-5</v>
      </c>
      <c r="BV92" s="6">
        <v>5</v>
      </c>
      <c r="BW92" s="6">
        <v>0</v>
      </c>
      <c r="BX92" s="6">
        <f>IF(EK92&gt;=70, 5, 0)</f>
        <v>0</v>
      </c>
      <c r="BY92" s="6">
        <v>0</v>
      </c>
      <c r="BZ92" s="6">
        <v>0</v>
      </c>
      <c r="CA92" s="6">
        <v>0</v>
      </c>
      <c r="CB92" s="6">
        <v>0</v>
      </c>
      <c r="CC92" s="6">
        <v>0</v>
      </c>
      <c r="CD92" s="6">
        <v>0</v>
      </c>
      <c r="CE92" s="6">
        <v>0</v>
      </c>
      <c r="CF92" s="6">
        <v>0</v>
      </c>
      <c r="CG92" s="6">
        <v>0</v>
      </c>
      <c r="CH92" s="6">
        <v>0</v>
      </c>
      <c r="CI92" s="6">
        <v>0</v>
      </c>
      <c r="CJ92" s="6">
        <v>0</v>
      </c>
      <c r="CK92" s="7">
        <v>0</v>
      </c>
      <c r="CL92" s="7">
        <v>-5</v>
      </c>
      <c r="CM92" s="7">
        <v>-5</v>
      </c>
      <c r="CN92" s="6">
        <v>-5</v>
      </c>
      <c r="CO92" s="6">
        <f>IF(ES92&gt;=70, 5, 0)</f>
        <v>0</v>
      </c>
      <c r="CP92" s="6">
        <v>-5</v>
      </c>
      <c r="CQ92" s="6"/>
      <c r="CR92" s="6">
        <v>-5</v>
      </c>
      <c r="CS92" s="7"/>
      <c r="CT92" s="7">
        <f>IF(FC92&gt;=70, 6, 0)</f>
        <v>0</v>
      </c>
      <c r="CU92" s="7">
        <v>-5</v>
      </c>
      <c r="CV92" s="6">
        <v>20</v>
      </c>
      <c r="CW92" s="7">
        <v>0</v>
      </c>
      <c r="CX92" s="7">
        <v>0</v>
      </c>
      <c r="CY92" s="7">
        <v>0</v>
      </c>
      <c r="CZ92" s="7">
        <v>0</v>
      </c>
      <c r="DA92" s="7">
        <v>10</v>
      </c>
      <c r="DB92" s="7">
        <f>IF(AND(DS92&gt;0,DW92&gt;0),4,0)</f>
        <v>0</v>
      </c>
      <c r="DC92" s="7">
        <f>IF(AND(EF92&gt;0,EK92&gt;0,EP92&gt;0),4,0)</f>
        <v>4</v>
      </c>
      <c r="DD92" s="7">
        <f>IF(SUM(BW92,BY92,CB92,CC92,CE92,CH92,CK92,CL92,CN92,CP92)&gt;-1,4,0)</f>
        <v>0</v>
      </c>
      <c r="DE92" s="7">
        <f>IF(FC92&gt;0,4,0)</f>
        <v>0</v>
      </c>
      <c r="DF92" s="6">
        <v>5</v>
      </c>
      <c r="DG92" s="10">
        <f>SUM(AS92:DF92)</f>
        <v>12</v>
      </c>
      <c r="DH92" s="10">
        <v>50</v>
      </c>
      <c r="DI92" s="17">
        <f>DG92+DH92</f>
        <v>62</v>
      </c>
      <c r="DJ92" s="1">
        <v>94.29</v>
      </c>
      <c r="DK92" s="18">
        <v>0</v>
      </c>
      <c r="DL92" s="18">
        <v>0</v>
      </c>
      <c r="DM92" s="29">
        <f>AVERAGE(DK92:DL92)</f>
        <v>0</v>
      </c>
      <c r="DN92" s="1">
        <v>0</v>
      </c>
      <c r="DO92" s="29">
        <v>85</v>
      </c>
      <c r="DP92" s="1">
        <v>0</v>
      </c>
      <c r="DQ92" s="1"/>
      <c r="DR92" s="1">
        <f>IF(DQ92&gt;68, 68, DQ92)</f>
        <v>0</v>
      </c>
      <c r="DS92" s="1">
        <f>MAX(DP92,DR92)</f>
        <v>0</v>
      </c>
      <c r="DT92" s="29"/>
      <c r="DU92" s="29"/>
      <c r="DV92" s="29">
        <f>IF(DU92&gt;68,68,DU92)</f>
        <v>0</v>
      </c>
      <c r="DW92" s="29">
        <f>MAX(DT92,DV92)</f>
        <v>0</v>
      </c>
      <c r="DX92" s="18">
        <v>0</v>
      </c>
      <c r="DY92" s="18">
        <v>0</v>
      </c>
      <c r="DZ92" s="1"/>
      <c r="EA92" s="15">
        <f>AVERAGE(DJ92,DM92:DO92, DS92, DW92)</f>
        <v>29.881666666666671</v>
      </c>
      <c r="EB92" s="1">
        <v>40</v>
      </c>
      <c r="EC92" s="1">
        <v>40</v>
      </c>
      <c r="ED92" s="1">
        <v>0</v>
      </c>
      <c r="EE92" s="1">
        <f>IF(ED92&gt;68,68,ED92)</f>
        <v>0</v>
      </c>
      <c r="EF92" s="1">
        <f>MAX(EB92:EC92,EE92)</f>
        <v>40</v>
      </c>
      <c r="EG92" s="29">
        <v>44.44</v>
      </c>
      <c r="EH92" s="29">
        <v>0</v>
      </c>
      <c r="EI92" s="29">
        <v>0</v>
      </c>
      <c r="EJ92" s="29">
        <f>IF(EI92&gt;68,68,EI92)</f>
        <v>0</v>
      </c>
      <c r="EK92" s="29">
        <f>MAX(EG92:EH92,EJ92)</f>
        <v>44.44</v>
      </c>
      <c r="EL92" s="1">
        <v>44.44</v>
      </c>
      <c r="EM92" s="1">
        <v>0</v>
      </c>
      <c r="EN92" s="1">
        <v>0</v>
      </c>
      <c r="EO92" s="1">
        <f>IF(EN92&gt;68,68,EN92)</f>
        <v>0</v>
      </c>
      <c r="EP92" s="1">
        <f>MAX(EL92:EM92,EO92)</f>
        <v>44.44</v>
      </c>
      <c r="EQ92" s="29">
        <v>0</v>
      </c>
      <c r="ER92" s="29">
        <v>0</v>
      </c>
      <c r="ES92" s="29"/>
      <c r="ET92" s="15">
        <f>AVERAGE(EF92,EK92,EP92,ES92)</f>
        <v>42.96</v>
      </c>
      <c r="EU92" s="1">
        <v>0</v>
      </c>
      <c r="EV92" s="1">
        <v>0</v>
      </c>
      <c r="EW92" s="1">
        <f>MIN(MAX(EU92:EV92)+0.2*FC92, 100)</f>
        <v>0</v>
      </c>
      <c r="EX92" s="29">
        <v>50</v>
      </c>
      <c r="EY92" s="29">
        <v>0</v>
      </c>
      <c r="EZ92" s="29">
        <f>MIN(MAX(EX92:EY92)+0.15*FC92, 100)</f>
        <v>50</v>
      </c>
      <c r="FA92" s="1">
        <v>0</v>
      </c>
      <c r="FB92" s="1">
        <v>0</v>
      </c>
      <c r="FC92" s="1">
        <f>MAX(FA92:FB92)</f>
        <v>0</v>
      </c>
      <c r="FD92" s="15">
        <f>AVERAGE(EW92,EZ92,FC92)</f>
        <v>16.666666666666668</v>
      </c>
      <c r="FE92" s="3">
        <v>0.25</v>
      </c>
      <c r="FF92" s="3">
        <v>0.2</v>
      </c>
      <c r="FG92" s="3">
        <v>0.25</v>
      </c>
      <c r="FH92" s="3">
        <v>0.3</v>
      </c>
      <c r="FI92" s="25">
        <f>MIN(IF(D92="Yes",AR92+DI92,0),100)</f>
        <v>66.5</v>
      </c>
      <c r="FJ92" s="25">
        <f>IF(FN92&lt;0,FI92+FN92*-4,FI92)</f>
        <v>66.5</v>
      </c>
      <c r="FK92" s="25">
        <f>MIN(IF(D92="Yes",AR92+EA92,0), 100)</f>
        <v>34.381666666666675</v>
      </c>
      <c r="FL92" s="25">
        <f>MIN(IF(D92="Yes",AR92+ET92,0),100)</f>
        <v>47.46</v>
      </c>
      <c r="FM92" s="25">
        <f>MIN(IF(D92="Yes",AR92+FD92,0), 100)</f>
        <v>21.166666666666668</v>
      </c>
      <c r="FN92" s="26">
        <f>FE92*FI92+FF92*FK92+FG92*FL92+FH92*FM92</f>
        <v>41.716333333333338</v>
      </c>
      <c r="FO92" s="26">
        <f>FE92*FJ92+FF92*FK92+FG92*FL92+FH92*FM92</f>
        <v>41.716333333333338</v>
      </c>
    </row>
    <row r="93" spans="1:171" customFormat="1" x14ac:dyDescent="0.3">
      <c r="A93" s="30">
        <v>1402016041</v>
      </c>
      <c r="B93" s="30" t="s">
        <v>106</v>
      </c>
      <c r="C93" t="s">
        <v>112</v>
      </c>
      <c r="D93" s="2" t="s">
        <v>301</v>
      </c>
      <c r="E93" s="6"/>
      <c r="F93" s="6">
        <v>1</v>
      </c>
      <c r="G93" s="7"/>
      <c r="H93" s="7"/>
      <c r="I93" s="6"/>
      <c r="J93" s="6">
        <v>1</v>
      </c>
      <c r="K93" s="7"/>
      <c r="L93" s="7"/>
      <c r="M93" s="6"/>
      <c r="N93" s="8"/>
      <c r="O93" s="7"/>
      <c r="P93" s="7"/>
      <c r="Q93" s="6"/>
      <c r="R93" s="8"/>
      <c r="S93" s="7"/>
      <c r="T93" s="7"/>
      <c r="U93" s="6"/>
      <c r="V93" s="6"/>
      <c r="W93" s="7"/>
      <c r="X93" s="7"/>
      <c r="Y93" s="6"/>
      <c r="Z93" s="6"/>
      <c r="AA93" s="7"/>
      <c r="AB93" s="7"/>
      <c r="AC93" s="6"/>
      <c r="AD93" s="6"/>
      <c r="AE93" s="7"/>
      <c r="AF93" s="8"/>
      <c r="AG93" s="10">
        <v>14</v>
      </c>
      <c r="AH93" s="10">
        <v>10</v>
      </c>
      <c r="AI93" s="10">
        <f>COUNT(E93:AF93)</f>
        <v>2</v>
      </c>
      <c r="AJ93" s="22">
        <f>IF(D93="Yes",(AG93-AI93+(DI93-50)/AH93)/AG93,0)</f>
        <v>0.7857142857142857</v>
      </c>
      <c r="AK93" s="11">
        <f>SUM(E93:AF93)</f>
        <v>2</v>
      </c>
      <c r="AL93" s="10">
        <f>MAX(AK93-AM93-AN93,0)*-1</f>
        <v>0</v>
      </c>
      <c r="AM93" s="10">
        <v>10</v>
      </c>
      <c r="AN93" s="10">
        <v>3</v>
      </c>
      <c r="AO93" s="7">
        <f>AK93+AL93+AP93</f>
        <v>2</v>
      </c>
      <c r="AP93" s="6"/>
      <c r="AQ93" s="3">
        <v>0.5</v>
      </c>
      <c r="AR93" s="15">
        <f>MIN(AO93,AM93)*AQ93</f>
        <v>1</v>
      </c>
      <c r="AS93" s="6">
        <v>0</v>
      </c>
      <c r="AT93" s="6">
        <v>0</v>
      </c>
      <c r="AU93" s="6">
        <v>3</v>
      </c>
      <c r="AV93" s="6">
        <v>0</v>
      </c>
      <c r="AW93" s="7"/>
      <c r="AX93" s="7">
        <v>0</v>
      </c>
      <c r="AY93" s="7"/>
      <c r="AZ93" s="7">
        <v>-5</v>
      </c>
      <c r="BA93" s="6"/>
      <c r="BB93" s="6">
        <v>3</v>
      </c>
      <c r="BC93" s="6"/>
      <c r="BD93" s="6">
        <v>0</v>
      </c>
      <c r="BE93" s="7"/>
      <c r="BF93" s="7">
        <f>IF(EF93&gt;=70, 5, 0)</f>
        <v>0</v>
      </c>
      <c r="BG93" s="7"/>
      <c r="BH93" s="7"/>
      <c r="BI93" s="7">
        <v>-5</v>
      </c>
      <c r="BJ93" s="6"/>
      <c r="BK93" s="6">
        <f>IF(EW93&gt;=70, 6, 0)</f>
        <v>0</v>
      </c>
      <c r="BL93" s="6">
        <v>-5</v>
      </c>
      <c r="BM93" s="7">
        <v>0</v>
      </c>
      <c r="BN93" s="7">
        <v>-5</v>
      </c>
      <c r="BO93" s="7">
        <v>0</v>
      </c>
      <c r="BP93" s="6"/>
      <c r="BQ93" s="6">
        <f>IF(EZ93&gt;=70, 6, 0)</f>
        <v>0</v>
      </c>
      <c r="BR93" s="6">
        <v>-5</v>
      </c>
      <c r="BS93" s="7"/>
      <c r="BT93" s="7">
        <v>0</v>
      </c>
      <c r="BU93" s="7">
        <v>-5</v>
      </c>
      <c r="BV93" s="6"/>
      <c r="BW93" s="6">
        <v>0</v>
      </c>
      <c r="BX93" s="6">
        <f>IF(EK93&gt;=70, 5, 0)</f>
        <v>5</v>
      </c>
      <c r="BY93" s="6">
        <v>0</v>
      </c>
      <c r="BZ93" s="6">
        <v>0</v>
      </c>
      <c r="CA93" s="6">
        <v>0</v>
      </c>
      <c r="CB93" s="6">
        <v>0</v>
      </c>
      <c r="CC93" s="6">
        <v>0</v>
      </c>
      <c r="CD93" s="6">
        <v>0</v>
      </c>
      <c r="CE93" s="6">
        <v>0</v>
      </c>
      <c r="CF93" s="6">
        <v>0</v>
      </c>
      <c r="CG93" s="6">
        <v>0</v>
      </c>
      <c r="CH93" s="6">
        <v>0</v>
      </c>
      <c r="CI93" s="6">
        <v>0</v>
      </c>
      <c r="CJ93" s="6">
        <v>-5</v>
      </c>
      <c r="CK93" s="7">
        <v>0</v>
      </c>
      <c r="CL93" s="7">
        <v>0</v>
      </c>
      <c r="CM93" s="7">
        <v>0</v>
      </c>
      <c r="CN93" s="6">
        <v>0</v>
      </c>
      <c r="CO93" s="6">
        <f>IF(ES93&gt;=70, 5, 0)</f>
        <v>0</v>
      </c>
      <c r="CP93" s="6">
        <v>-5</v>
      </c>
      <c r="CQ93" s="6"/>
      <c r="CR93" s="6">
        <v>0</v>
      </c>
      <c r="CS93" s="7"/>
      <c r="CT93" s="7">
        <f>IF(FC93&gt;=70, 6, 0)</f>
        <v>0</v>
      </c>
      <c r="CU93" s="7">
        <v>-5</v>
      </c>
      <c r="CV93" s="6"/>
      <c r="CW93" s="7">
        <v>0</v>
      </c>
      <c r="CX93" s="7">
        <v>0</v>
      </c>
      <c r="CY93" s="7">
        <v>20</v>
      </c>
      <c r="CZ93" s="7">
        <v>0</v>
      </c>
      <c r="DA93" s="7">
        <v>0</v>
      </c>
      <c r="DB93" s="7">
        <f>IF(AND(DS93&gt;0,DW93&gt;0),4,0)</f>
        <v>0</v>
      </c>
      <c r="DC93" s="7">
        <f>IF(AND(EF93&gt;0,EK93&gt;0,EP93&gt;0),4,0)</f>
        <v>0</v>
      </c>
      <c r="DD93" s="7">
        <f>IF(SUM(BW93,BY93,CB93,CC93,CE93,CH93,CK93,CL93,CN93,CP93)&gt;-1,4,0)</f>
        <v>0</v>
      </c>
      <c r="DE93" s="7">
        <f>IF(FC93&gt;0,4,0)</f>
        <v>4</v>
      </c>
      <c r="DF93" s="6"/>
      <c r="DG93" s="10">
        <f>SUM(AS93:DF93)</f>
        <v>-10</v>
      </c>
      <c r="DH93" s="10">
        <v>50</v>
      </c>
      <c r="DI93" s="17">
        <f>DG93+DH93</f>
        <v>40</v>
      </c>
      <c r="DJ93" s="1">
        <v>80</v>
      </c>
      <c r="DK93" s="18">
        <v>75</v>
      </c>
      <c r="DL93" s="18">
        <v>50</v>
      </c>
      <c r="DM93" s="29">
        <f>AVERAGE(DK93:DL93)</f>
        <v>62.5</v>
      </c>
      <c r="DN93" s="1">
        <v>0</v>
      </c>
      <c r="DO93" s="29">
        <v>75</v>
      </c>
      <c r="DP93" s="1">
        <v>0</v>
      </c>
      <c r="DQ93" s="1"/>
      <c r="DR93" s="1">
        <f>IF(DQ93&gt;68, 68, DQ93)</f>
        <v>0</v>
      </c>
      <c r="DS93" s="1">
        <f>MAX(DP93,DR93)</f>
        <v>0</v>
      </c>
      <c r="DT93" s="29"/>
      <c r="DU93" s="29"/>
      <c r="DV93" s="29">
        <f>IF(DU93&gt;68,68,DU93)</f>
        <v>0</v>
      </c>
      <c r="DW93" s="29">
        <f>MAX(DT93,DV93)</f>
        <v>0</v>
      </c>
      <c r="DX93" s="18">
        <v>0</v>
      </c>
      <c r="DY93" s="18">
        <v>0</v>
      </c>
      <c r="DZ93" s="1"/>
      <c r="EA93" s="15">
        <f>AVERAGE(DJ93,DM93:DO93, DS93, DW93)</f>
        <v>36.25</v>
      </c>
      <c r="EB93" s="1">
        <v>0</v>
      </c>
      <c r="EC93" s="1">
        <v>0</v>
      </c>
      <c r="ED93" s="1">
        <v>0</v>
      </c>
      <c r="EE93" s="1">
        <f>IF(ED93&gt;68,68,ED93)</f>
        <v>0</v>
      </c>
      <c r="EF93" s="1">
        <f>MAX(EB93:EC93,EE93)</f>
        <v>0</v>
      </c>
      <c r="EG93" s="29">
        <v>11.11</v>
      </c>
      <c r="EH93" s="29">
        <v>86.67</v>
      </c>
      <c r="EI93" s="29">
        <v>0</v>
      </c>
      <c r="EJ93" s="29">
        <f>IF(EI93&gt;68,68,EI93)</f>
        <v>0</v>
      </c>
      <c r="EK93" s="29">
        <f>MAX(EG93:EH93,EJ93)</f>
        <v>86.67</v>
      </c>
      <c r="EL93" s="1">
        <v>11.11</v>
      </c>
      <c r="EM93" s="1">
        <v>86.67</v>
      </c>
      <c r="EN93" s="1">
        <v>0</v>
      </c>
      <c r="EO93" s="1">
        <f>IF(EN93&gt;68,68,EN93)</f>
        <v>0</v>
      </c>
      <c r="EP93" s="1">
        <f>MAX(EL93:EM93,EO93)</f>
        <v>86.67</v>
      </c>
      <c r="EQ93" s="29">
        <v>0</v>
      </c>
      <c r="ER93" s="29">
        <v>0</v>
      </c>
      <c r="ES93" s="29"/>
      <c r="ET93" s="15">
        <f>AVERAGE(EF93,EK93,EP93,ES93)</f>
        <v>57.78</v>
      </c>
      <c r="EU93" s="1">
        <v>0</v>
      </c>
      <c r="EV93" s="1">
        <v>0</v>
      </c>
      <c r="EW93" s="1">
        <f>MIN(MAX(EU93:EV93)+0.2*FC93, 100)</f>
        <v>12.600000000000001</v>
      </c>
      <c r="EX93" s="29">
        <v>0</v>
      </c>
      <c r="EY93" s="29">
        <v>0</v>
      </c>
      <c r="EZ93" s="29">
        <f>MIN(MAX(EX93:EY93)+0.15*FC93, 100)</f>
        <v>9.4499999999999993</v>
      </c>
      <c r="FA93" s="1">
        <v>63</v>
      </c>
      <c r="FB93" s="1">
        <v>0</v>
      </c>
      <c r="FC93" s="1">
        <f>MAX(FA93:FB93)</f>
        <v>63</v>
      </c>
      <c r="FD93" s="15">
        <f>AVERAGE(EW93,EZ93,FC93)</f>
        <v>28.349999999999998</v>
      </c>
      <c r="FE93" s="3">
        <v>0.25</v>
      </c>
      <c r="FF93" s="3">
        <v>0.2</v>
      </c>
      <c r="FG93" s="3">
        <v>0.25</v>
      </c>
      <c r="FH93" s="3">
        <v>0.3</v>
      </c>
      <c r="FI93" s="25">
        <f>MIN(IF(D93="Yes",AR93+DI93,0),100)</f>
        <v>41</v>
      </c>
      <c r="FJ93" s="25">
        <f>IF(FN93&lt;0,FI93+FN93*-4,FI93)</f>
        <v>41</v>
      </c>
      <c r="FK93" s="25">
        <f>MIN(IF(D93="Yes",AR93+EA93,0), 100)</f>
        <v>37.25</v>
      </c>
      <c r="FL93" s="25">
        <f>MIN(IF(D93="Yes",AR93+ET93,0),100)</f>
        <v>58.78</v>
      </c>
      <c r="FM93" s="25">
        <f>MIN(IF(D93="Yes",AR93+FD93,0), 100)</f>
        <v>29.349999999999998</v>
      </c>
      <c r="FN93" s="26">
        <f>FE93*FI93+FF93*FK93+FG93*FL93+FH93*FM93</f>
        <v>41.199999999999996</v>
      </c>
      <c r="FO93" s="26">
        <f>FE93*FJ93+FF93*FK93+FG93*FL93+FH93*FM93</f>
        <v>41.199999999999996</v>
      </c>
    </row>
    <row r="94" spans="1:171" customFormat="1" x14ac:dyDescent="0.3">
      <c r="A94">
        <v>1402019046</v>
      </c>
      <c r="B94" t="s">
        <v>271</v>
      </c>
      <c r="C94" t="s">
        <v>140</v>
      </c>
      <c r="D94" s="2" t="s">
        <v>301</v>
      </c>
      <c r="E94" s="6">
        <v>1</v>
      </c>
      <c r="F94" s="6"/>
      <c r="G94" s="7"/>
      <c r="H94" s="7"/>
      <c r="I94" s="6">
        <v>1</v>
      </c>
      <c r="J94" s="6">
        <v>1</v>
      </c>
      <c r="K94" s="7"/>
      <c r="L94" s="7"/>
      <c r="M94" s="6"/>
      <c r="N94" s="8"/>
      <c r="O94" s="7"/>
      <c r="P94" s="7"/>
      <c r="Q94" s="6"/>
      <c r="R94" s="8"/>
      <c r="S94" s="7">
        <v>1</v>
      </c>
      <c r="T94" s="7">
        <v>1</v>
      </c>
      <c r="U94" s="6"/>
      <c r="V94" s="16"/>
      <c r="W94" s="7"/>
      <c r="X94" s="7"/>
      <c r="Y94" s="6"/>
      <c r="Z94" s="6"/>
      <c r="AA94" s="7"/>
      <c r="AB94" s="7"/>
      <c r="AC94" s="6"/>
      <c r="AD94" s="6"/>
      <c r="AE94" s="7"/>
      <c r="AF94" s="8"/>
      <c r="AG94" s="10">
        <v>14</v>
      </c>
      <c r="AH94" s="10">
        <v>10</v>
      </c>
      <c r="AI94" s="10">
        <f>COUNT(E94:AF94)</f>
        <v>5</v>
      </c>
      <c r="AJ94" s="22">
        <f>IF(D94="Yes",(AG94-AI94+(DI94-50)/AH94)/AG94,0)</f>
        <v>0.8571428571428571</v>
      </c>
      <c r="AK94" s="11">
        <f>SUM(E94:AF94)</f>
        <v>5</v>
      </c>
      <c r="AL94" s="10">
        <f>MAX(AK94-AM94-AN94,0)*-1</f>
        <v>0</v>
      </c>
      <c r="AM94" s="10">
        <v>10</v>
      </c>
      <c r="AN94" s="10">
        <v>3</v>
      </c>
      <c r="AO94" s="7">
        <f>AK94+AL94+AP94</f>
        <v>5</v>
      </c>
      <c r="AP94" s="6"/>
      <c r="AQ94" s="3">
        <v>0.5</v>
      </c>
      <c r="AR94" s="15">
        <f>MIN(AO94,AM94)*AQ94</f>
        <v>2.5</v>
      </c>
      <c r="AS94" s="6">
        <v>0</v>
      </c>
      <c r="AT94" s="6">
        <v>0</v>
      </c>
      <c r="AU94" s="6">
        <v>2</v>
      </c>
      <c r="AV94" s="6">
        <v>0</v>
      </c>
      <c r="AW94" s="7"/>
      <c r="AX94" s="7">
        <v>0</v>
      </c>
      <c r="AY94" s="7"/>
      <c r="AZ94" s="7">
        <v>0</v>
      </c>
      <c r="BA94" s="6"/>
      <c r="BB94" s="6">
        <v>0</v>
      </c>
      <c r="BC94" s="6"/>
      <c r="BD94" s="6">
        <v>0</v>
      </c>
      <c r="BE94" s="7"/>
      <c r="BF94" s="7">
        <f>IF(EF94&gt;=70, 5, 0)</f>
        <v>0</v>
      </c>
      <c r="BG94" s="7"/>
      <c r="BH94" s="7"/>
      <c r="BI94" s="7">
        <v>0</v>
      </c>
      <c r="BJ94" s="6"/>
      <c r="BK94" s="6">
        <f>IF(EW94&gt;=70, 6, 0)</f>
        <v>0</v>
      </c>
      <c r="BL94" s="6">
        <v>0</v>
      </c>
      <c r="BM94" s="7">
        <v>0</v>
      </c>
      <c r="BN94" s="7">
        <v>-5</v>
      </c>
      <c r="BO94" s="7">
        <v>0</v>
      </c>
      <c r="BP94" s="6"/>
      <c r="BQ94" s="6">
        <f>IF(EZ94&gt;=70, 6, 0)</f>
        <v>0</v>
      </c>
      <c r="BR94" s="6">
        <v>0</v>
      </c>
      <c r="BS94" s="7"/>
      <c r="BT94" s="7">
        <v>0</v>
      </c>
      <c r="BU94" s="7">
        <v>0</v>
      </c>
      <c r="BV94" s="6">
        <v>5</v>
      </c>
      <c r="BW94" s="6">
        <v>0</v>
      </c>
      <c r="BX94" s="6">
        <f>IF(EK94&gt;=70, 5, 0)</f>
        <v>0</v>
      </c>
      <c r="BY94" s="6">
        <v>0</v>
      </c>
      <c r="BZ94" s="6">
        <v>0</v>
      </c>
      <c r="CA94" s="6">
        <v>0</v>
      </c>
      <c r="CB94" s="6">
        <v>0</v>
      </c>
      <c r="CC94" s="6">
        <v>0</v>
      </c>
      <c r="CD94" s="6">
        <v>0</v>
      </c>
      <c r="CE94" s="6">
        <v>0</v>
      </c>
      <c r="CF94" s="6">
        <v>0</v>
      </c>
      <c r="CG94" s="6">
        <v>0</v>
      </c>
      <c r="CH94" s="6">
        <v>0</v>
      </c>
      <c r="CI94" s="6">
        <v>0</v>
      </c>
      <c r="CJ94" s="6">
        <v>0</v>
      </c>
      <c r="CK94" s="7">
        <v>0</v>
      </c>
      <c r="CL94" s="7">
        <v>0</v>
      </c>
      <c r="CM94" s="7">
        <v>0</v>
      </c>
      <c r="CN94" s="6">
        <v>0</v>
      </c>
      <c r="CO94" s="6">
        <f>IF(ES94&gt;=70, 5, 0)</f>
        <v>0</v>
      </c>
      <c r="CP94" s="6">
        <v>0</v>
      </c>
      <c r="CQ94" s="6"/>
      <c r="CR94" s="6">
        <v>0</v>
      </c>
      <c r="CS94" s="7"/>
      <c r="CT94" s="7">
        <f>IF(FC94&gt;=70, 6, 0)</f>
        <v>0</v>
      </c>
      <c r="CU94" s="7">
        <v>0</v>
      </c>
      <c r="CV94" s="6">
        <v>20</v>
      </c>
      <c r="CW94" s="7">
        <v>0</v>
      </c>
      <c r="CX94" s="7">
        <v>0</v>
      </c>
      <c r="CY94" s="7">
        <v>0</v>
      </c>
      <c r="CZ94" s="7">
        <v>0</v>
      </c>
      <c r="DA94" s="7">
        <v>0</v>
      </c>
      <c r="DB94" s="7">
        <f>IF(AND(DS94&gt;0,DW94&gt;0),4,0)</f>
        <v>0</v>
      </c>
      <c r="DC94" s="7">
        <f>IF(AND(EF94&gt;0,EK94&gt;0,EP94&gt;0),4,0)</f>
        <v>4</v>
      </c>
      <c r="DD94" s="7">
        <f>IF(SUM(BW94,BY94,CB94,CC94,CE94,CH94,CK94,CL94,CN94,CP94)&gt;-1,4,0)</f>
        <v>4</v>
      </c>
      <c r="DE94" s="7">
        <f>IF(FC94&gt;0,4,0)</f>
        <v>0</v>
      </c>
      <c r="DF94" s="6"/>
      <c r="DG94" s="10">
        <f>SUM(AS94:DF94)</f>
        <v>30</v>
      </c>
      <c r="DH94" s="10">
        <v>50</v>
      </c>
      <c r="DI94" s="17">
        <f>DG94+DH94</f>
        <v>80</v>
      </c>
      <c r="DJ94" s="1">
        <v>62.86</v>
      </c>
      <c r="DK94" s="18">
        <v>50</v>
      </c>
      <c r="DL94" s="18">
        <v>50</v>
      </c>
      <c r="DM94" s="29">
        <f>AVERAGE(DK94:DL94)</f>
        <v>50</v>
      </c>
      <c r="DN94" s="1">
        <v>0</v>
      </c>
      <c r="DO94" s="29">
        <v>45</v>
      </c>
      <c r="DP94" s="1">
        <v>0</v>
      </c>
      <c r="DQ94" s="1"/>
      <c r="DR94" s="1">
        <f>IF(DQ94&gt;68, 68, DQ94)</f>
        <v>0</v>
      </c>
      <c r="DS94" s="1">
        <f>MAX(DP94,DR94)</f>
        <v>0</v>
      </c>
      <c r="DT94" s="29">
        <v>0</v>
      </c>
      <c r="DU94" s="29"/>
      <c r="DV94" s="29">
        <f>IF(DU94&gt;68,68,DU94)</f>
        <v>0</v>
      </c>
      <c r="DW94" s="29">
        <f>MAX(DT94,DV94)</f>
        <v>0</v>
      </c>
      <c r="DX94" s="18">
        <v>0</v>
      </c>
      <c r="DY94" s="18">
        <v>0</v>
      </c>
      <c r="DZ94" s="1"/>
      <c r="EA94" s="15">
        <f>AVERAGE(DJ94,DM94:DO94, DS94, DW94)</f>
        <v>26.310000000000002</v>
      </c>
      <c r="EB94" s="1">
        <v>46.67</v>
      </c>
      <c r="EC94" s="1">
        <v>46.67</v>
      </c>
      <c r="ED94" s="1">
        <v>0</v>
      </c>
      <c r="EE94" s="1">
        <f>IF(ED94&gt;68,68,ED94)</f>
        <v>0</v>
      </c>
      <c r="EF94" s="1">
        <f>MAX(EB94:EC94,EE94)</f>
        <v>46.67</v>
      </c>
      <c r="EG94" s="29">
        <v>33.33</v>
      </c>
      <c r="EH94" s="29">
        <v>60</v>
      </c>
      <c r="EI94" s="29">
        <v>0</v>
      </c>
      <c r="EJ94" s="29">
        <f>IF(EI94&gt;68,68,EI94)</f>
        <v>0</v>
      </c>
      <c r="EK94" s="29">
        <f>MAX(EG94:EH94,EJ94)</f>
        <v>60</v>
      </c>
      <c r="EL94" s="1">
        <v>33.33</v>
      </c>
      <c r="EM94" s="1">
        <v>53.33</v>
      </c>
      <c r="EN94" s="1">
        <v>0</v>
      </c>
      <c r="EO94" s="1">
        <f>IF(EN94&gt;68,68,EN94)</f>
        <v>0</v>
      </c>
      <c r="EP94" s="1">
        <f>MAX(EL94:EM94,EO94)</f>
        <v>53.33</v>
      </c>
      <c r="EQ94" s="29">
        <v>0</v>
      </c>
      <c r="ER94" s="29">
        <v>0</v>
      </c>
      <c r="ES94" s="29"/>
      <c r="ET94" s="15">
        <f>AVERAGE(EF94,EK94,EP94,ES94)</f>
        <v>53.333333333333336</v>
      </c>
      <c r="EU94" s="1">
        <v>0</v>
      </c>
      <c r="EV94" s="1">
        <v>0</v>
      </c>
      <c r="EW94" s="1">
        <f>MIN(MAX(EU94:EV94)+0.2*FC94, 100)</f>
        <v>0</v>
      </c>
      <c r="EX94" s="29">
        <v>0</v>
      </c>
      <c r="EY94" s="29">
        <v>0</v>
      </c>
      <c r="EZ94" s="29">
        <f>MIN(MAX(EX94:EY94)+0.15*FC94, 100)</f>
        <v>0</v>
      </c>
      <c r="FA94" s="1">
        <v>0</v>
      </c>
      <c r="FB94" s="1">
        <v>0</v>
      </c>
      <c r="FC94" s="1">
        <f>MAX(FA94:FB94)</f>
        <v>0</v>
      </c>
      <c r="FD94" s="15">
        <f>AVERAGE(EW94,EZ94,FC94)</f>
        <v>0</v>
      </c>
      <c r="FE94" s="3">
        <v>0.25</v>
      </c>
      <c r="FF94" s="3">
        <v>0.2</v>
      </c>
      <c r="FG94" s="3">
        <v>0.25</v>
      </c>
      <c r="FH94" s="3">
        <v>0.3</v>
      </c>
      <c r="FI94" s="25">
        <f>MIN(IF(D94="Yes",AR94+DI94,0),100)</f>
        <v>82.5</v>
      </c>
      <c r="FJ94" s="25">
        <f>IF(FN94&lt;0,FI94+FN94*-4,FI94)</f>
        <v>82.5</v>
      </c>
      <c r="FK94" s="25">
        <f>MIN(IF(D94="Yes",AR94+EA94,0), 100)</f>
        <v>28.810000000000002</v>
      </c>
      <c r="FL94" s="25">
        <f>MIN(IF(D94="Yes",AR94+ET94,0),100)</f>
        <v>55.833333333333336</v>
      </c>
      <c r="FM94" s="25">
        <f>MIN(IF(D94="Yes",AR94+FD94,0), 100)</f>
        <v>2.5</v>
      </c>
      <c r="FN94" s="26">
        <f>FE94*FI94+FF94*FK94+FG94*FL94+FH94*FM94</f>
        <v>41.095333333333336</v>
      </c>
      <c r="FO94" s="26">
        <f>FE94*FJ94+FF94*FK94+FG94*FL94+FH94*FM94</f>
        <v>41.095333333333336</v>
      </c>
    </row>
    <row r="95" spans="1:171" customFormat="1" x14ac:dyDescent="0.3">
      <c r="A95" s="30">
        <v>1402016129</v>
      </c>
      <c r="B95" s="30" t="s">
        <v>110</v>
      </c>
      <c r="C95" t="s">
        <v>112</v>
      </c>
      <c r="D95" s="2" t="s">
        <v>301</v>
      </c>
      <c r="E95" s="6"/>
      <c r="F95" s="6"/>
      <c r="G95" s="7"/>
      <c r="H95" s="7"/>
      <c r="I95" s="6">
        <v>0</v>
      </c>
      <c r="J95" s="6">
        <v>1</v>
      </c>
      <c r="K95" s="7"/>
      <c r="L95" s="7"/>
      <c r="M95" s="6"/>
      <c r="N95" s="8"/>
      <c r="O95" s="7"/>
      <c r="P95" s="7"/>
      <c r="Q95" s="6"/>
      <c r="R95" s="8"/>
      <c r="S95" s="7"/>
      <c r="T95" s="7"/>
      <c r="U95" s="6"/>
      <c r="V95" s="6"/>
      <c r="W95" s="7"/>
      <c r="X95" s="7"/>
      <c r="Y95" s="6"/>
      <c r="Z95" s="6"/>
      <c r="AA95" s="7"/>
      <c r="AB95" s="7"/>
      <c r="AC95" s="6"/>
      <c r="AD95" s="6"/>
      <c r="AE95" s="7"/>
      <c r="AF95" s="8"/>
      <c r="AG95" s="10">
        <v>14</v>
      </c>
      <c r="AH95" s="10">
        <v>10</v>
      </c>
      <c r="AI95" s="10">
        <f>COUNT(E95:AF95)</f>
        <v>2</v>
      </c>
      <c r="AJ95" s="22">
        <f>IF(D95="Yes",(AG95-AI95+(DI95-50)/AH95)/AG95,0)</f>
        <v>0.76428571428571423</v>
      </c>
      <c r="AK95" s="11">
        <f>SUM(E95:AF95)</f>
        <v>1</v>
      </c>
      <c r="AL95" s="10">
        <f>MAX(AK95-AM95-AN95,0)*-1</f>
        <v>0</v>
      </c>
      <c r="AM95" s="10">
        <v>10</v>
      </c>
      <c r="AN95" s="10">
        <v>3</v>
      </c>
      <c r="AO95" s="7">
        <f>AK95+AL95+AP95</f>
        <v>1</v>
      </c>
      <c r="AP95" s="6"/>
      <c r="AQ95" s="3">
        <v>0.5</v>
      </c>
      <c r="AR95" s="15">
        <f>MIN(AO95,AM95)*AQ95</f>
        <v>0.5</v>
      </c>
      <c r="AS95" s="6">
        <v>0</v>
      </c>
      <c r="AT95" s="6">
        <v>0</v>
      </c>
      <c r="AU95" s="6">
        <v>0</v>
      </c>
      <c r="AV95" s="6">
        <v>0</v>
      </c>
      <c r="AW95" s="7"/>
      <c r="AX95" s="7">
        <v>0</v>
      </c>
      <c r="AY95" s="7"/>
      <c r="AZ95" s="7">
        <v>0</v>
      </c>
      <c r="BA95" s="6"/>
      <c r="BB95" s="6">
        <v>3</v>
      </c>
      <c r="BC95" s="6"/>
      <c r="BD95" s="6">
        <v>0</v>
      </c>
      <c r="BE95" s="7"/>
      <c r="BF95" s="7">
        <f>IF(EF95&gt;=70, 5, 0)</f>
        <v>0</v>
      </c>
      <c r="BG95" s="7"/>
      <c r="BH95" s="7"/>
      <c r="BI95" s="7">
        <v>0</v>
      </c>
      <c r="BJ95" s="6"/>
      <c r="BK95" s="6">
        <f>IF(EW95&gt;=70, 6, 0)</f>
        <v>0</v>
      </c>
      <c r="BL95" s="6">
        <v>-5</v>
      </c>
      <c r="BM95" s="7">
        <v>0</v>
      </c>
      <c r="BN95" s="7">
        <v>0</v>
      </c>
      <c r="BO95" s="7">
        <v>-5</v>
      </c>
      <c r="BP95" s="6"/>
      <c r="BQ95" s="6">
        <f>IF(EZ95&gt;=70, 6, 0)</f>
        <v>0</v>
      </c>
      <c r="BR95" s="6">
        <v>-5</v>
      </c>
      <c r="BS95" s="7"/>
      <c r="BT95" s="7">
        <v>-5</v>
      </c>
      <c r="BU95" s="7">
        <v>-5</v>
      </c>
      <c r="BV95" s="6"/>
      <c r="BW95" s="6">
        <v>0</v>
      </c>
      <c r="BX95" s="6">
        <f>IF(EK95&gt;=70, 5, 0)</f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6">
        <v>0</v>
      </c>
      <c r="CK95" s="7">
        <v>0</v>
      </c>
      <c r="CL95" s="7">
        <v>-5</v>
      </c>
      <c r="CM95" s="7">
        <v>0</v>
      </c>
      <c r="CN95" s="6">
        <v>0</v>
      </c>
      <c r="CO95" s="6">
        <f>IF(ES95&gt;=70, 5, 0)</f>
        <v>0</v>
      </c>
      <c r="CP95" s="6">
        <v>-5</v>
      </c>
      <c r="CQ95" s="6"/>
      <c r="CR95" s="6">
        <v>0</v>
      </c>
      <c r="CS95" s="7"/>
      <c r="CT95" s="7">
        <f>IF(FC95&gt;=70, 6, 0)</f>
        <v>6</v>
      </c>
      <c r="CU95" s="7">
        <v>-5</v>
      </c>
      <c r="CV95" s="6"/>
      <c r="CW95" s="7">
        <v>0</v>
      </c>
      <c r="CX95" s="7">
        <v>0</v>
      </c>
      <c r="CY95" s="7">
        <v>0</v>
      </c>
      <c r="CZ95" s="7">
        <v>0</v>
      </c>
      <c r="DA95" s="7">
        <v>10</v>
      </c>
      <c r="DB95" s="7">
        <f>IF(AND(DS95&gt;0,DW95&gt;0),4,0)</f>
        <v>0</v>
      </c>
      <c r="DC95" s="7">
        <f>IF(AND(EF95&gt;0,EK95&gt;0,EP95&gt;0),4,0)</f>
        <v>4</v>
      </c>
      <c r="DD95" s="7">
        <f>IF(SUM(BW95,BY95,CB95,CC95,CE95,CH95,CK95,CL95,CN95,CP95)&gt;-1,4,0)</f>
        <v>0</v>
      </c>
      <c r="DE95" s="7">
        <f>IF(FC95&gt;0,4,0)</f>
        <v>4</v>
      </c>
      <c r="DF95" s="6"/>
      <c r="DG95" s="10">
        <f>SUM(AS95:DF95)</f>
        <v>-13</v>
      </c>
      <c r="DH95" s="10">
        <v>50</v>
      </c>
      <c r="DI95" s="17">
        <f>DG95+DH95</f>
        <v>37</v>
      </c>
      <c r="DJ95" s="1">
        <v>45.71</v>
      </c>
      <c r="DK95" s="18">
        <v>100</v>
      </c>
      <c r="DL95" s="18">
        <v>50</v>
      </c>
      <c r="DM95" s="29">
        <f>AVERAGE(DK95:DL95)</f>
        <v>75</v>
      </c>
      <c r="DN95" s="1">
        <v>0</v>
      </c>
      <c r="DO95" s="29">
        <v>0</v>
      </c>
      <c r="DP95" s="1">
        <v>0</v>
      </c>
      <c r="DQ95" s="1"/>
      <c r="DR95" s="1">
        <f>IF(DQ95&gt;68, 68, DQ95)</f>
        <v>0</v>
      </c>
      <c r="DS95" s="1">
        <f>MAX(DP95,DR95)</f>
        <v>0</v>
      </c>
      <c r="DT95" s="29"/>
      <c r="DU95" s="29"/>
      <c r="DV95" s="29">
        <f>IF(DU95&gt;68,68,DU95)</f>
        <v>0</v>
      </c>
      <c r="DW95" s="29">
        <f>MAX(DT95,DV95)</f>
        <v>0</v>
      </c>
      <c r="DX95" s="18">
        <v>0</v>
      </c>
      <c r="DY95" s="18">
        <v>0</v>
      </c>
      <c r="DZ95" s="1"/>
      <c r="EA95" s="15">
        <f>AVERAGE(DJ95,DM95:DO95, DS95, DW95)</f>
        <v>20.118333333333336</v>
      </c>
      <c r="EB95" s="1">
        <v>46.67</v>
      </c>
      <c r="EC95" s="1">
        <v>26.67</v>
      </c>
      <c r="ED95" s="1">
        <v>20</v>
      </c>
      <c r="EE95" s="1">
        <f>IF(ED95&gt;68,68,ED95)</f>
        <v>20</v>
      </c>
      <c r="EF95" s="1">
        <f>MAX(EB95:EC95,EE95)</f>
        <v>46.67</v>
      </c>
      <c r="EG95" s="29">
        <v>27.78</v>
      </c>
      <c r="EH95" s="29">
        <v>20</v>
      </c>
      <c r="EI95" s="29">
        <v>73.33</v>
      </c>
      <c r="EJ95" s="29">
        <f>IF(EI95&gt;68,68,EI95)</f>
        <v>68</v>
      </c>
      <c r="EK95" s="29">
        <f>MAX(EG95:EH95,EJ95)</f>
        <v>68</v>
      </c>
      <c r="EL95" s="1">
        <v>27.78</v>
      </c>
      <c r="EM95" s="1">
        <v>86.67</v>
      </c>
      <c r="EN95" s="1">
        <v>0</v>
      </c>
      <c r="EO95" s="1">
        <f>IF(EN95&gt;68,68,EN95)</f>
        <v>0</v>
      </c>
      <c r="EP95" s="1">
        <f>MAX(EL95:EM95,EO95)</f>
        <v>86.67</v>
      </c>
      <c r="EQ95" s="29">
        <v>0</v>
      </c>
      <c r="ER95" s="29">
        <v>0</v>
      </c>
      <c r="ES95" s="29"/>
      <c r="ET95" s="15">
        <f>AVERAGE(EF95,EK95,EP95,ES95)</f>
        <v>67.11333333333333</v>
      </c>
      <c r="EU95" s="1">
        <v>0</v>
      </c>
      <c r="EV95" s="1">
        <v>0</v>
      </c>
      <c r="EW95" s="1">
        <f>MIN(MAX(EU95:EV95)+0.2*FC95, 100)</f>
        <v>15.200000000000001</v>
      </c>
      <c r="EX95" s="29">
        <v>0</v>
      </c>
      <c r="EY95" s="29">
        <v>0</v>
      </c>
      <c r="EZ95" s="29">
        <f>MIN(MAX(EX95:EY95)+0.15*FC95, 100)</f>
        <v>11.4</v>
      </c>
      <c r="FA95" s="1">
        <v>76</v>
      </c>
      <c r="FB95" s="1">
        <v>0</v>
      </c>
      <c r="FC95" s="1">
        <f>MAX(FA95:FB95)</f>
        <v>76</v>
      </c>
      <c r="FD95" s="15">
        <f>AVERAGE(EW95,EZ95,FC95)</f>
        <v>34.199999999999996</v>
      </c>
      <c r="FE95" s="3">
        <v>0.25</v>
      </c>
      <c r="FF95" s="3">
        <v>0.2</v>
      </c>
      <c r="FG95" s="3">
        <v>0.25</v>
      </c>
      <c r="FH95" s="3">
        <v>0.3</v>
      </c>
      <c r="FI95" s="25">
        <f>MIN(IF(D95="Yes",AR95+DI95,0),100)</f>
        <v>37.5</v>
      </c>
      <c r="FJ95" s="25">
        <f>IF(FN95&lt;0,FI95+FN95*-4,FI95)</f>
        <v>37.5</v>
      </c>
      <c r="FK95" s="25">
        <f>MIN(IF(D95="Yes",AR95+EA95,0), 100)</f>
        <v>20.618333333333336</v>
      </c>
      <c r="FL95" s="25">
        <f>MIN(IF(D95="Yes",AR95+ET95,0),100)</f>
        <v>67.61333333333333</v>
      </c>
      <c r="FM95" s="25">
        <f>MIN(IF(D95="Yes",AR95+FD95,0), 100)</f>
        <v>34.699999999999996</v>
      </c>
      <c r="FN95" s="26">
        <f>FE95*FI95+FF95*FK95+FG95*FL95+FH95*FM95</f>
        <v>40.811999999999998</v>
      </c>
      <c r="FO95" s="26">
        <f>FE95*FJ95+FF95*FK95+FG95*FL95+FH95*FM95</f>
        <v>40.811999999999998</v>
      </c>
    </row>
    <row r="96" spans="1:171" customFormat="1" x14ac:dyDescent="0.3">
      <c r="A96">
        <v>1402019094</v>
      </c>
      <c r="B96" t="s">
        <v>287</v>
      </c>
      <c r="C96" t="s">
        <v>140</v>
      </c>
      <c r="D96" s="2" t="s">
        <v>301</v>
      </c>
      <c r="E96" s="6">
        <v>1</v>
      </c>
      <c r="F96" s="6"/>
      <c r="G96" s="7"/>
      <c r="H96" s="7">
        <v>1</v>
      </c>
      <c r="I96" s="6">
        <v>1</v>
      </c>
      <c r="J96" s="6">
        <v>1</v>
      </c>
      <c r="K96" s="7">
        <v>1</v>
      </c>
      <c r="L96" s="7">
        <v>1</v>
      </c>
      <c r="M96" s="6">
        <v>1</v>
      </c>
      <c r="N96" s="8"/>
      <c r="O96" s="7"/>
      <c r="P96" s="7"/>
      <c r="Q96" s="6"/>
      <c r="R96" s="8"/>
      <c r="S96" s="7"/>
      <c r="T96" s="7">
        <v>1</v>
      </c>
      <c r="U96" s="6"/>
      <c r="V96" s="6"/>
      <c r="W96" s="7"/>
      <c r="X96" s="7"/>
      <c r="Y96" s="6"/>
      <c r="Z96" s="6"/>
      <c r="AA96" s="7"/>
      <c r="AB96" s="7"/>
      <c r="AC96" s="6"/>
      <c r="AD96" s="6"/>
      <c r="AE96" s="7"/>
      <c r="AF96" s="8"/>
      <c r="AG96" s="10">
        <v>14</v>
      </c>
      <c r="AH96" s="10">
        <v>10</v>
      </c>
      <c r="AI96" s="10">
        <f>COUNT(E96:AF96)</f>
        <v>8</v>
      </c>
      <c r="AJ96" s="22">
        <f>IF(D96="Yes",(AG96-AI96+(DI96-50)/AH96)/AG96,0)</f>
        <v>0.23571428571428571</v>
      </c>
      <c r="AK96" s="11">
        <f>SUM(E96:AF96)</f>
        <v>8</v>
      </c>
      <c r="AL96" s="10">
        <f>MAX(AK96-AM96-AN96,0)*-1</f>
        <v>0</v>
      </c>
      <c r="AM96" s="10">
        <v>10</v>
      </c>
      <c r="AN96" s="10">
        <v>3</v>
      </c>
      <c r="AO96" s="7">
        <f>AK96+AL96+AP96</f>
        <v>8</v>
      </c>
      <c r="AP96" s="6"/>
      <c r="AQ96" s="3">
        <v>0.5</v>
      </c>
      <c r="AR96" s="15">
        <f>MIN(AO96,AM96)*AQ96</f>
        <v>4</v>
      </c>
      <c r="AS96" s="6">
        <v>0</v>
      </c>
      <c r="AT96" s="6">
        <v>0</v>
      </c>
      <c r="AU96" s="6">
        <v>4</v>
      </c>
      <c r="AV96" s="6">
        <v>0</v>
      </c>
      <c r="AW96" s="7"/>
      <c r="AX96" s="7">
        <v>0</v>
      </c>
      <c r="AY96" s="7"/>
      <c r="AZ96" s="7">
        <v>0</v>
      </c>
      <c r="BA96" s="6"/>
      <c r="BB96" s="6">
        <v>0</v>
      </c>
      <c r="BC96" s="6"/>
      <c r="BD96" s="6">
        <v>0</v>
      </c>
      <c r="BE96" s="7"/>
      <c r="BF96" s="7">
        <f>IF(EF96&gt;=70, 5, 0)</f>
        <v>0</v>
      </c>
      <c r="BG96" s="7"/>
      <c r="BH96" s="7"/>
      <c r="BI96" s="7">
        <v>-5</v>
      </c>
      <c r="BJ96" s="6"/>
      <c r="BK96" s="6">
        <f>IF(EW96&gt;=70, 6, 0)</f>
        <v>0</v>
      </c>
      <c r="BL96" s="6">
        <v>0</v>
      </c>
      <c r="BM96" s="7">
        <v>-5</v>
      </c>
      <c r="BN96" s="7">
        <v>-5</v>
      </c>
      <c r="BO96" s="7">
        <v>-5</v>
      </c>
      <c r="BP96" s="6"/>
      <c r="BQ96" s="6">
        <f>IF(EZ96&gt;=70, 6, 0)</f>
        <v>0</v>
      </c>
      <c r="BR96" s="6">
        <v>0</v>
      </c>
      <c r="BS96" s="7"/>
      <c r="BT96" s="7">
        <v>0</v>
      </c>
      <c r="BU96" s="7">
        <v>0</v>
      </c>
      <c r="BV96" s="6"/>
      <c r="BW96" s="6">
        <v>0</v>
      </c>
      <c r="BX96" s="6">
        <f>IF(EK96&gt;=70, 5, 0)</f>
        <v>0</v>
      </c>
      <c r="BY96" s="6">
        <v>0</v>
      </c>
      <c r="BZ96" s="6">
        <v>0</v>
      </c>
      <c r="CA96" s="6">
        <v>0</v>
      </c>
      <c r="CB96" s="6">
        <v>0</v>
      </c>
      <c r="CC96" s="6">
        <v>0</v>
      </c>
      <c r="CD96" s="6">
        <v>0</v>
      </c>
      <c r="CE96" s="6">
        <v>0</v>
      </c>
      <c r="CF96" s="6">
        <v>0</v>
      </c>
      <c r="CG96" s="6">
        <v>0</v>
      </c>
      <c r="CH96" s="6">
        <v>0</v>
      </c>
      <c r="CI96" s="6">
        <v>0</v>
      </c>
      <c r="CJ96" s="6">
        <v>-5</v>
      </c>
      <c r="CK96" s="7">
        <v>-5</v>
      </c>
      <c r="CL96" s="7">
        <v>-5</v>
      </c>
      <c r="CM96" s="7">
        <v>-5</v>
      </c>
      <c r="CN96" s="6">
        <v>0</v>
      </c>
      <c r="CO96" s="6">
        <f>IF(ES96&gt;=70, 5, 0)</f>
        <v>0</v>
      </c>
      <c r="CP96" s="6">
        <v>0</v>
      </c>
      <c r="CQ96" s="6"/>
      <c r="CR96" s="6">
        <v>-5</v>
      </c>
      <c r="CS96" s="7"/>
      <c r="CT96" s="7">
        <f>IF(FC96&gt;=70, 6, 0)</f>
        <v>0</v>
      </c>
      <c r="CU96" s="7">
        <v>-5</v>
      </c>
      <c r="CV96" s="6"/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f>IF(AND(DS96&gt;0,DW96&gt;0),4,0)</f>
        <v>0</v>
      </c>
      <c r="DC96" s="7">
        <f>IF(AND(EF96&gt;0,EK96&gt;0,EP96&gt;0),4,0)</f>
        <v>4</v>
      </c>
      <c r="DD96" s="7">
        <f>IF(SUM(BW96,BY96,CB96,CC96,CE96,CH96,CK96,CL96,CN96,CP96)&gt;-1,4,0)</f>
        <v>0</v>
      </c>
      <c r="DE96" s="7">
        <f>IF(FC96&gt;0,4,0)</f>
        <v>0</v>
      </c>
      <c r="DF96" s="6">
        <f>10+5</f>
        <v>15</v>
      </c>
      <c r="DG96" s="10">
        <f>SUM(AS96:DF96)</f>
        <v>-27</v>
      </c>
      <c r="DH96" s="10">
        <v>50</v>
      </c>
      <c r="DI96" s="17">
        <f>DG96+DH96</f>
        <v>23</v>
      </c>
      <c r="DJ96" s="1">
        <v>77.14</v>
      </c>
      <c r="DK96" s="18">
        <v>50</v>
      </c>
      <c r="DL96" s="18">
        <v>50</v>
      </c>
      <c r="DM96" s="29">
        <f>AVERAGE(DK96:DL96)</f>
        <v>50</v>
      </c>
      <c r="DN96" s="1">
        <v>75</v>
      </c>
      <c r="DO96" s="29">
        <v>0</v>
      </c>
      <c r="DP96" s="1">
        <v>0</v>
      </c>
      <c r="DQ96" s="1"/>
      <c r="DR96" s="1">
        <f>IF(DQ96&gt;68, 68, DQ96)</f>
        <v>0</v>
      </c>
      <c r="DS96" s="1">
        <f>MAX(DP96,DR96)</f>
        <v>0</v>
      </c>
      <c r="DT96" s="29"/>
      <c r="DU96" s="29"/>
      <c r="DV96" s="29">
        <f>IF(DU96&gt;68,68,DU96)</f>
        <v>0</v>
      </c>
      <c r="DW96" s="29">
        <f>MAX(DT96,DV96)</f>
        <v>0</v>
      </c>
      <c r="DX96" s="18">
        <v>0</v>
      </c>
      <c r="DY96" s="18">
        <v>0</v>
      </c>
      <c r="DZ96" s="1"/>
      <c r="EA96" s="15">
        <f>AVERAGE(DJ96,DM96:DO96, DS96, DW96)</f>
        <v>33.69</v>
      </c>
      <c r="EB96" s="1">
        <v>46.67</v>
      </c>
      <c r="EC96" s="1">
        <v>0</v>
      </c>
      <c r="ED96" s="1">
        <v>0</v>
      </c>
      <c r="EE96" s="1">
        <f>IF(ED96&gt;68,68,ED96)</f>
        <v>0</v>
      </c>
      <c r="EF96" s="1">
        <f>MAX(EB96:EC96,EE96)</f>
        <v>46.67</v>
      </c>
      <c r="EG96" s="29">
        <v>0</v>
      </c>
      <c r="EH96" s="29">
        <v>66.67</v>
      </c>
      <c r="EI96" s="29">
        <v>0</v>
      </c>
      <c r="EJ96" s="29">
        <f>IF(EI96&gt;68,68,EI96)</f>
        <v>0</v>
      </c>
      <c r="EK96" s="29">
        <f>MAX(EG96:EH96,EJ96)</f>
        <v>66.67</v>
      </c>
      <c r="EL96" s="1">
        <v>0</v>
      </c>
      <c r="EM96" s="1">
        <v>80</v>
      </c>
      <c r="EN96" s="1">
        <v>0</v>
      </c>
      <c r="EO96" s="1">
        <f>IF(EN96&gt;68,68,EN96)</f>
        <v>0</v>
      </c>
      <c r="EP96" s="1">
        <f>MAX(EL96:EM96,EO96)</f>
        <v>80</v>
      </c>
      <c r="EQ96" s="29">
        <v>0</v>
      </c>
      <c r="ER96" s="29">
        <v>0</v>
      </c>
      <c r="ES96" s="29"/>
      <c r="ET96" s="15">
        <f>AVERAGE(EF96,EK96,EP96,ES96)</f>
        <v>64.446666666666673</v>
      </c>
      <c r="EU96" s="1">
        <v>0</v>
      </c>
      <c r="EV96" s="1">
        <v>40</v>
      </c>
      <c r="EW96" s="1">
        <f>MIN(MAX(EU96:EV96)+0.2*FC96, 100)</f>
        <v>40</v>
      </c>
      <c r="EX96" s="29">
        <v>41.67</v>
      </c>
      <c r="EY96" s="29">
        <v>0</v>
      </c>
      <c r="EZ96" s="29">
        <f>MIN(MAX(EX96:EY96)+0.15*FC96, 100)</f>
        <v>41.67</v>
      </c>
      <c r="FA96" s="1">
        <v>0</v>
      </c>
      <c r="FB96" s="1">
        <v>0</v>
      </c>
      <c r="FC96" s="1">
        <f>MAX(FA96:FB96)</f>
        <v>0</v>
      </c>
      <c r="FD96" s="15">
        <f>AVERAGE(EW96,EZ96,FC96)</f>
        <v>27.223333333333333</v>
      </c>
      <c r="FE96" s="3">
        <v>0.25</v>
      </c>
      <c r="FF96" s="3">
        <v>0.2</v>
      </c>
      <c r="FG96" s="3">
        <v>0.25</v>
      </c>
      <c r="FH96" s="3">
        <v>0.3</v>
      </c>
      <c r="FI96" s="25">
        <f>MIN(IF(D96="Yes",AR96+DI96,0),100)</f>
        <v>27</v>
      </c>
      <c r="FJ96" s="25">
        <f>IF(FN96&lt;0,FI96+FN96*-4,FI96)</f>
        <v>27</v>
      </c>
      <c r="FK96" s="25">
        <f>MIN(IF(D96="Yes",AR96+EA96,0), 100)</f>
        <v>37.69</v>
      </c>
      <c r="FL96" s="25">
        <f>MIN(IF(D96="Yes",AR96+ET96,0),100)</f>
        <v>68.446666666666673</v>
      </c>
      <c r="FM96" s="25">
        <f>MIN(IF(D96="Yes",AR96+FD96,0), 100)</f>
        <v>31.223333333333333</v>
      </c>
      <c r="FN96" s="26">
        <f>FE96*FI96+FF96*FK96+FG96*FL96+FH96*FM96</f>
        <v>40.766666666666666</v>
      </c>
      <c r="FO96" s="26">
        <f>FE96*FJ96+FF96*FK96+FG96*FL96+FH96*FM96</f>
        <v>40.766666666666666</v>
      </c>
    </row>
    <row r="97" spans="1:171" customFormat="1" x14ac:dyDescent="0.3">
      <c r="A97">
        <v>1402019007</v>
      </c>
      <c r="B97" t="s">
        <v>202</v>
      </c>
      <c r="C97" t="s">
        <v>114</v>
      </c>
      <c r="D97" s="2" t="s">
        <v>301</v>
      </c>
      <c r="E97" s="6"/>
      <c r="F97" s="6"/>
      <c r="G97" s="7"/>
      <c r="H97" s="7"/>
      <c r="I97" s="6">
        <v>1</v>
      </c>
      <c r="J97" s="6"/>
      <c r="K97" s="7">
        <v>0</v>
      </c>
      <c r="L97" s="7"/>
      <c r="M97" s="6"/>
      <c r="N97" s="8"/>
      <c r="O97" s="7"/>
      <c r="P97" s="7"/>
      <c r="Q97" s="6"/>
      <c r="R97" s="8"/>
      <c r="S97" s="7">
        <v>1</v>
      </c>
      <c r="T97" s="7"/>
      <c r="U97" s="6">
        <v>1</v>
      </c>
      <c r="V97" s="16"/>
      <c r="W97" s="7"/>
      <c r="X97" s="7"/>
      <c r="Y97" s="6"/>
      <c r="Z97" s="6"/>
      <c r="AA97" s="7"/>
      <c r="AB97" s="7"/>
      <c r="AC97" s="6"/>
      <c r="AD97" s="6"/>
      <c r="AE97" s="7"/>
      <c r="AF97" s="8"/>
      <c r="AG97" s="10">
        <v>14</v>
      </c>
      <c r="AH97" s="10">
        <v>10</v>
      </c>
      <c r="AI97" s="10">
        <f>COUNT(E97:AF97)</f>
        <v>4</v>
      </c>
      <c r="AJ97" s="22">
        <f>IF(D97="Yes",(AG97-AI97+(DI97-50)/AH97)/AG97,0)</f>
        <v>0.84285714285714286</v>
      </c>
      <c r="AK97" s="11">
        <f>SUM(E97:AF97)</f>
        <v>3</v>
      </c>
      <c r="AL97" s="10">
        <f>MAX(AK97-AM97-AN97,0)*-1</f>
        <v>0</v>
      </c>
      <c r="AM97" s="10">
        <v>10</v>
      </c>
      <c r="AN97" s="10">
        <v>3</v>
      </c>
      <c r="AO97" s="7">
        <f>AK97+AL97+AP97</f>
        <v>3</v>
      </c>
      <c r="AP97" s="6"/>
      <c r="AQ97" s="3">
        <v>0.5</v>
      </c>
      <c r="AR97" s="15">
        <f>MIN(AO97,AM97)*AQ97</f>
        <v>1.5</v>
      </c>
      <c r="AS97" s="6">
        <v>0</v>
      </c>
      <c r="AT97" s="6">
        <v>0</v>
      </c>
      <c r="AU97" s="6">
        <v>2</v>
      </c>
      <c r="AV97" s="6">
        <v>0</v>
      </c>
      <c r="AW97" s="7"/>
      <c r="AX97" s="7">
        <v>0</v>
      </c>
      <c r="AY97" s="7"/>
      <c r="AZ97" s="7">
        <v>0</v>
      </c>
      <c r="BA97" s="6"/>
      <c r="BB97" s="6">
        <v>3</v>
      </c>
      <c r="BC97" s="6"/>
      <c r="BD97" s="6">
        <v>0</v>
      </c>
      <c r="BE97" s="7"/>
      <c r="BF97" s="7">
        <f>IF(EF97&gt;=70, 5, 0)</f>
        <v>0</v>
      </c>
      <c r="BG97" s="7"/>
      <c r="BH97" s="7"/>
      <c r="BI97" s="7">
        <v>0</v>
      </c>
      <c r="BJ97" s="6"/>
      <c r="BK97" s="6">
        <f>IF(EW97&gt;=70, 6, 0)</f>
        <v>0</v>
      </c>
      <c r="BL97" s="6">
        <v>0</v>
      </c>
      <c r="BM97" s="7">
        <v>0</v>
      </c>
      <c r="BN97" s="7">
        <v>0</v>
      </c>
      <c r="BO97" s="7">
        <v>0</v>
      </c>
      <c r="BP97" s="6"/>
      <c r="BQ97" s="6">
        <f>IF(EZ97&gt;=70, 6, 0)</f>
        <v>0</v>
      </c>
      <c r="BR97" s="6">
        <v>-5</v>
      </c>
      <c r="BS97" s="7"/>
      <c r="BT97" s="7">
        <v>0</v>
      </c>
      <c r="BU97" s="7">
        <v>0</v>
      </c>
      <c r="BV97" s="6">
        <v>5</v>
      </c>
      <c r="BW97" s="6">
        <v>0</v>
      </c>
      <c r="BX97" s="6">
        <f>IF(EK97&gt;=70, 5, 0)</f>
        <v>0</v>
      </c>
      <c r="BY97" s="6">
        <v>0</v>
      </c>
      <c r="BZ97" s="6">
        <v>0</v>
      </c>
      <c r="CA97" s="6">
        <v>0</v>
      </c>
      <c r="CB97" s="6">
        <v>0</v>
      </c>
      <c r="CC97" s="6">
        <v>0</v>
      </c>
      <c r="CD97" s="6">
        <v>0</v>
      </c>
      <c r="CE97" s="6">
        <v>0</v>
      </c>
      <c r="CF97" s="6">
        <v>0</v>
      </c>
      <c r="CG97" s="6">
        <v>0</v>
      </c>
      <c r="CH97" s="6">
        <v>0</v>
      </c>
      <c r="CI97" s="6">
        <v>0</v>
      </c>
      <c r="CJ97" s="6">
        <v>-5</v>
      </c>
      <c r="CK97" s="7">
        <v>0</v>
      </c>
      <c r="CL97" s="7">
        <v>0</v>
      </c>
      <c r="CM97" s="7">
        <v>0</v>
      </c>
      <c r="CN97" s="6">
        <v>0</v>
      </c>
      <c r="CO97" s="6">
        <f>IF(ES97&gt;=70, 5, 0)</f>
        <v>0</v>
      </c>
      <c r="CP97" s="6">
        <v>0</v>
      </c>
      <c r="CQ97" s="6"/>
      <c r="CR97" s="6">
        <v>0</v>
      </c>
      <c r="CS97" s="7"/>
      <c r="CT97" s="7">
        <f>IF(FC97&gt;=70, 6, 0)</f>
        <v>0</v>
      </c>
      <c r="CU97" s="7">
        <v>-5</v>
      </c>
      <c r="CV97" s="6"/>
      <c r="CW97" s="7">
        <v>0</v>
      </c>
      <c r="CX97" s="7">
        <v>0</v>
      </c>
      <c r="CY97" s="7">
        <v>10</v>
      </c>
      <c r="CZ97" s="7">
        <v>0</v>
      </c>
      <c r="DA97" s="7">
        <v>0</v>
      </c>
      <c r="DB97" s="7">
        <f>IF(AND(DS97&gt;0,DW97&gt;0),4,0)</f>
        <v>0</v>
      </c>
      <c r="DC97" s="7">
        <f>IF(AND(EF97&gt;0,EK97&gt;0,EP97&gt;0),4,0)</f>
        <v>4</v>
      </c>
      <c r="DD97" s="7">
        <f>IF(SUM(BW97,BY97,CB97,CC97,CE97,CH97,CK97,CL97,CN97,CP97)&gt;-1,4,0)</f>
        <v>4</v>
      </c>
      <c r="DE97" s="7">
        <f>IF(FC97&gt;0,4,0)</f>
        <v>0</v>
      </c>
      <c r="DF97" s="6">
        <v>5</v>
      </c>
      <c r="DG97" s="10">
        <f>SUM(AS97:DF97)</f>
        <v>18</v>
      </c>
      <c r="DH97" s="10">
        <v>50</v>
      </c>
      <c r="DI97" s="17">
        <f>DG97+DH97</f>
        <v>68</v>
      </c>
      <c r="DJ97" s="1">
        <v>94.29</v>
      </c>
      <c r="DK97" s="18">
        <v>75</v>
      </c>
      <c r="DL97" s="18">
        <v>100</v>
      </c>
      <c r="DM97" s="29">
        <f>AVERAGE(DK97:DL97)</f>
        <v>87.5</v>
      </c>
      <c r="DN97" s="1">
        <v>0</v>
      </c>
      <c r="DO97" s="29">
        <v>55</v>
      </c>
      <c r="DP97" s="1">
        <v>52</v>
      </c>
      <c r="DQ97" s="1"/>
      <c r="DR97" s="1">
        <f>IF(DQ97&gt;68, 68, DQ97)</f>
        <v>0</v>
      </c>
      <c r="DS97" s="1">
        <f>MAX(DP97,DR97)</f>
        <v>52</v>
      </c>
      <c r="DT97" s="29"/>
      <c r="DU97" s="29"/>
      <c r="DV97" s="29">
        <f>IF(DU97&gt;68,68,DU97)</f>
        <v>0</v>
      </c>
      <c r="DW97" s="29">
        <f>MAX(DT97,DV97)</f>
        <v>0</v>
      </c>
      <c r="DX97" s="18">
        <v>0</v>
      </c>
      <c r="DY97" s="18">
        <v>0</v>
      </c>
      <c r="DZ97" s="1"/>
      <c r="EA97" s="15">
        <f>AVERAGE(DJ97,DM97:DO97, DS97, DW97)</f>
        <v>48.131666666666668</v>
      </c>
      <c r="EB97" s="1">
        <v>20</v>
      </c>
      <c r="EC97" s="1">
        <v>0</v>
      </c>
      <c r="ED97" s="1">
        <v>0</v>
      </c>
      <c r="EE97" s="1">
        <f>IF(ED97&gt;68,68,ED97)</f>
        <v>0</v>
      </c>
      <c r="EF97" s="1">
        <f>MAX(EB97:EC97,EE97)</f>
        <v>20</v>
      </c>
      <c r="EG97" s="29">
        <v>27.78</v>
      </c>
      <c r="EH97" s="29">
        <v>0</v>
      </c>
      <c r="EI97" s="29">
        <v>0</v>
      </c>
      <c r="EJ97" s="29">
        <f>IF(EI97&gt;68,68,EI97)</f>
        <v>0</v>
      </c>
      <c r="EK97" s="29">
        <f>MAX(EG97:EH97,EJ97)</f>
        <v>27.78</v>
      </c>
      <c r="EL97" s="1">
        <v>27.78</v>
      </c>
      <c r="EM97" s="1">
        <v>0</v>
      </c>
      <c r="EN97" s="1">
        <v>0</v>
      </c>
      <c r="EO97" s="1">
        <f>IF(EN97&gt;68,68,EN97)</f>
        <v>0</v>
      </c>
      <c r="EP97" s="1">
        <f>MAX(EL97:EM97,EO97)</f>
        <v>27.78</v>
      </c>
      <c r="EQ97" s="29">
        <v>0</v>
      </c>
      <c r="ER97" s="29">
        <v>0</v>
      </c>
      <c r="ES97" s="29"/>
      <c r="ET97" s="15">
        <f>AVERAGE(EF97,EK97,EP97,ES97)</f>
        <v>25.186666666666667</v>
      </c>
      <c r="EU97" s="1">
        <v>13.33</v>
      </c>
      <c r="EV97" s="1">
        <v>0</v>
      </c>
      <c r="EW97" s="1">
        <f>MIN(MAX(EU97:EV97)+0.2*FC97, 100)</f>
        <v>13.33</v>
      </c>
      <c r="EX97" s="29">
        <v>50</v>
      </c>
      <c r="EY97" s="29">
        <v>0</v>
      </c>
      <c r="EZ97" s="29">
        <f>MIN(MAX(EX97:EY97)+0.15*FC97, 100)</f>
        <v>50</v>
      </c>
      <c r="FA97" s="1">
        <v>0</v>
      </c>
      <c r="FB97" s="1">
        <v>0</v>
      </c>
      <c r="FC97" s="1">
        <f>MAX(FA97:FB97)</f>
        <v>0</v>
      </c>
      <c r="FD97" s="15">
        <f>AVERAGE(EW97,EZ97,FC97)</f>
        <v>21.11</v>
      </c>
      <c r="FE97" s="3">
        <v>0.25</v>
      </c>
      <c r="FF97" s="3">
        <v>0.2</v>
      </c>
      <c r="FG97" s="3">
        <v>0.25</v>
      </c>
      <c r="FH97" s="3">
        <v>0.3</v>
      </c>
      <c r="FI97" s="25">
        <f>MIN(IF(D97="Yes",AR97+DI97,0),100)</f>
        <v>69.5</v>
      </c>
      <c r="FJ97" s="25">
        <f>IF(FN97&lt;0,FI97+FN97*-4,FI97)</f>
        <v>69.5</v>
      </c>
      <c r="FK97" s="25">
        <f>MIN(IF(D97="Yes",AR97+EA97,0), 100)</f>
        <v>49.631666666666668</v>
      </c>
      <c r="FL97" s="25">
        <f>MIN(IF(D97="Yes",AR97+ET97,0),100)</f>
        <v>26.686666666666667</v>
      </c>
      <c r="FM97" s="25">
        <f>MIN(IF(D97="Yes",AR97+FD97,0), 100)</f>
        <v>22.61</v>
      </c>
      <c r="FN97" s="26">
        <f>FE97*FI97+FF97*FK97+FG97*FL97+FH97*FM97</f>
        <v>40.756</v>
      </c>
      <c r="FO97" s="26">
        <f>FE97*FJ97+FF97*FK97+FG97*FL97+FH97*FM97</f>
        <v>40.756</v>
      </c>
    </row>
    <row r="98" spans="1:171" customFormat="1" x14ac:dyDescent="0.3">
      <c r="A98" s="30">
        <v>1402017139</v>
      </c>
      <c r="B98" s="30" t="s">
        <v>125</v>
      </c>
      <c r="C98" t="s">
        <v>114</v>
      </c>
      <c r="D98" s="2" t="s">
        <v>301</v>
      </c>
      <c r="E98" s="6">
        <v>1</v>
      </c>
      <c r="F98" s="6">
        <v>1</v>
      </c>
      <c r="G98" s="7"/>
      <c r="H98" s="7">
        <v>1</v>
      </c>
      <c r="I98" s="6">
        <v>1</v>
      </c>
      <c r="J98" s="6">
        <v>1</v>
      </c>
      <c r="K98" s="7"/>
      <c r="L98" s="7"/>
      <c r="M98" s="6">
        <v>1</v>
      </c>
      <c r="N98" s="8"/>
      <c r="O98" s="7"/>
      <c r="P98" s="7"/>
      <c r="Q98" s="6"/>
      <c r="R98" s="8"/>
      <c r="S98" s="7"/>
      <c r="T98" s="7"/>
      <c r="U98" s="6"/>
      <c r="V98" s="6"/>
      <c r="W98" s="7">
        <v>1</v>
      </c>
      <c r="X98" s="7"/>
      <c r="Y98" s="6"/>
      <c r="Z98" s="6"/>
      <c r="AA98" s="7"/>
      <c r="AB98" s="7"/>
      <c r="AC98" s="6"/>
      <c r="AD98" s="6"/>
      <c r="AE98" s="7"/>
      <c r="AF98" s="8"/>
      <c r="AG98" s="10">
        <v>14</v>
      </c>
      <c r="AH98" s="10">
        <v>10</v>
      </c>
      <c r="AI98" s="10">
        <f>COUNT(E98:AF98)</f>
        <v>7</v>
      </c>
      <c r="AJ98" s="22">
        <f>IF(D98="Yes",(AG98-AI98+(DI98-50)/AH98)/AG98,0)</f>
        <v>0.34285714285714286</v>
      </c>
      <c r="AK98" s="11">
        <f>SUM(E98:AF98)</f>
        <v>7</v>
      </c>
      <c r="AL98" s="10">
        <f>MAX(AK98-AM98-AN98,0)*-1</f>
        <v>0</v>
      </c>
      <c r="AM98" s="10">
        <v>10</v>
      </c>
      <c r="AN98" s="10">
        <v>3</v>
      </c>
      <c r="AO98" s="7">
        <f>AK98+AL98+AP98</f>
        <v>7</v>
      </c>
      <c r="AP98" s="6"/>
      <c r="AQ98" s="3">
        <v>0.5</v>
      </c>
      <c r="AR98" s="15">
        <f>MIN(AO98,AM98)*AQ98</f>
        <v>3.5</v>
      </c>
      <c r="AS98" s="6">
        <v>0</v>
      </c>
      <c r="AT98" s="6">
        <v>0</v>
      </c>
      <c r="AU98" s="6">
        <v>2</v>
      </c>
      <c r="AV98" s="6">
        <v>0</v>
      </c>
      <c r="AW98" s="7"/>
      <c r="AX98" s="7">
        <v>0</v>
      </c>
      <c r="AY98" s="7"/>
      <c r="AZ98" s="7">
        <v>0</v>
      </c>
      <c r="BA98" s="6"/>
      <c r="BB98" s="6">
        <v>3</v>
      </c>
      <c r="BC98" s="6"/>
      <c r="BD98" s="6">
        <v>0</v>
      </c>
      <c r="BE98" s="7"/>
      <c r="BF98" s="7">
        <f>IF(EF98&gt;=70, 5, 0)</f>
        <v>0</v>
      </c>
      <c r="BG98" s="7"/>
      <c r="BH98" s="7"/>
      <c r="BI98" s="7">
        <v>0</v>
      </c>
      <c r="BJ98" s="6"/>
      <c r="BK98" s="6">
        <f>IF(EW98&gt;=70, 6, 0)</f>
        <v>0</v>
      </c>
      <c r="BL98" s="6">
        <v>0</v>
      </c>
      <c r="BM98" s="7">
        <v>0</v>
      </c>
      <c r="BN98" s="7">
        <v>0</v>
      </c>
      <c r="BO98" s="7">
        <v>-5</v>
      </c>
      <c r="BP98" s="6"/>
      <c r="BQ98" s="6">
        <f>IF(EZ98&gt;=70, 6, 0)</f>
        <v>0</v>
      </c>
      <c r="BR98" s="6">
        <v>-5</v>
      </c>
      <c r="BS98" s="7"/>
      <c r="BT98" s="7">
        <v>-5</v>
      </c>
      <c r="BU98" s="7">
        <v>-5</v>
      </c>
      <c r="BV98" s="6"/>
      <c r="BW98" s="6">
        <v>0</v>
      </c>
      <c r="BX98" s="6">
        <f>IF(EK98&gt;=70, 5, 0)</f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6">
        <v>-5</v>
      </c>
      <c r="CK98" s="7">
        <v>0</v>
      </c>
      <c r="CL98" s="7">
        <v>0</v>
      </c>
      <c r="CM98" s="7">
        <v>-5</v>
      </c>
      <c r="CN98" s="6">
        <v>0</v>
      </c>
      <c r="CO98" s="6">
        <f>IF(ES98&gt;=70, 5, 0)</f>
        <v>0</v>
      </c>
      <c r="CP98" s="6">
        <v>0</v>
      </c>
      <c r="CQ98" s="6"/>
      <c r="CR98" s="6">
        <v>0</v>
      </c>
      <c r="CS98" s="7"/>
      <c r="CT98" s="7">
        <f>IF(FC98&gt;=70, 6, 0)</f>
        <v>0</v>
      </c>
      <c r="CU98" s="7">
        <v>-5</v>
      </c>
      <c r="CV98" s="6"/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f>IF(AND(DS98&gt;0,DW98&gt;0),4,0)</f>
        <v>0</v>
      </c>
      <c r="DC98" s="7">
        <f>IF(AND(EF98&gt;0,EK98&gt;0,EP98&gt;0),4,0)</f>
        <v>4</v>
      </c>
      <c r="DD98" s="7">
        <f>IF(SUM(BW98,BY98,CB98,CC98,CE98,CH98,CK98,CL98,CN98,CP98)&gt;-1,4,0)</f>
        <v>4</v>
      </c>
      <c r="DE98" s="7">
        <f>IF(FC98&gt;0,4,0)</f>
        <v>0</v>
      </c>
      <c r="DF98" s="6"/>
      <c r="DG98" s="10">
        <f>SUM(AS98:DF98)</f>
        <v>-22</v>
      </c>
      <c r="DH98" s="10">
        <v>50</v>
      </c>
      <c r="DI98" s="17">
        <f>DG98+DH98</f>
        <v>28</v>
      </c>
      <c r="DJ98" s="1">
        <v>80</v>
      </c>
      <c r="DK98" s="18">
        <v>75</v>
      </c>
      <c r="DL98" s="18">
        <v>0</v>
      </c>
      <c r="DM98" s="29">
        <f>AVERAGE(DK98:DL98)</f>
        <v>37.5</v>
      </c>
      <c r="DN98" s="1">
        <v>0</v>
      </c>
      <c r="DO98" s="29">
        <v>35</v>
      </c>
      <c r="DP98" s="1">
        <v>0</v>
      </c>
      <c r="DQ98" s="1"/>
      <c r="DR98" s="1">
        <f>IF(DQ98&gt;68, 68, DQ98)</f>
        <v>0</v>
      </c>
      <c r="DS98" s="1">
        <f>MAX(DP98,DR98)</f>
        <v>0</v>
      </c>
      <c r="DT98" s="29"/>
      <c r="DU98" s="29"/>
      <c r="DV98" s="29">
        <f>IF(DU98&gt;68,68,DU98)</f>
        <v>0</v>
      </c>
      <c r="DW98" s="29">
        <f>MAX(DT98,DV98)</f>
        <v>0</v>
      </c>
      <c r="DX98" s="18">
        <v>0</v>
      </c>
      <c r="DY98" s="18">
        <v>0</v>
      </c>
      <c r="DZ98" s="1"/>
      <c r="EA98" s="15">
        <f>AVERAGE(DJ98,DM98:DO98, DS98, DW98)</f>
        <v>25.416666666666668</v>
      </c>
      <c r="EB98" s="1">
        <v>60</v>
      </c>
      <c r="EC98" s="1">
        <v>0</v>
      </c>
      <c r="ED98" s="1">
        <v>0</v>
      </c>
      <c r="EE98" s="1">
        <f>IF(ED98&gt;68,68,ED98)</f>
        <v>0</v>
      </c>
      <c r="EF98" s="1">
        <f>MAX(EB98:EC98,EE98)</f>
        <v>60</v>
      </c>
      <c r="EG98" s="29">
        <v>27.78</v>
      </c>
      <c r="EH98" s="29">
        <v>66.67</v>
      </c>
      <c r="EI98" s="29">
        <v>0</v>
      </c>
      <c r="EJ98" s="29">
        <f>IF(EI98&gt;68,68,EI98)</f>
        <v>0</v>
      </c>
      <c r="EK98" s="29">
        <f>MAX(EG98:EH98,EJ98)</f>
        <v>66.67</v>
      </c>
      <c r="EL98" s="1">
        <v>27.78</v>
      </c>
      <c r="EM98" s="1">
        <v>73.33</v>
      </c>
      <c r="EN98" s="1">
        <v>0</v>
      </c>
      <c r="EO98" s="1">
        <f>IF(EN98&gt;68,68,EN98)</f>
        <v>0</v>
      </c>
      <c r="EP98" s="1">
        <f>MAX(EL98:EM98,EO98)</f>
        <v>73.33</v>
      </c>
      <c r="EQ98" s="29">
        <v>0</v>
      </c>
      <c r="ER98" s="29">
        <v>0</v>
      </c>
      <c r="ES98" s="29"/>
      <c r="ET98" s="15">
        <f>AVERAGE(EF98,EK98,EP98,ES98)</f>
        <v>66.666666666666671</v>
      </c>
      <c r="EU98" s="1">
        <v>33.33</v>
      </c>
      <c r="EV98" s="1">
        <v>0</v>
      </c>
      <c r="EW98" s="1">
        <f>MIN(MAX(EU98:EV98)+0.2*FC98, 100)</f>
        <v>33.33</v>
      </c>
      <c r="EX98" s="29">
        <v>50</v>
      </c>
      <c r="EY98" s="29">
        <v>0</v>
      </c>
      <c r="EZ98" s="29">
        <f>MIN(MAX(EX98:EY98)+0.15*FC98, 100)</f>
        <v>50</v>
      </c>
      <c r="FA98" s="1">
        <v>0</v>
      </c>
      <c r="FB98" s="1">
        <v>0</v>
      </c>
      <c r="FC98" s="1">
        <f>MAX(FA98:FB98)</f>
        <v>0</v>
      </c>
      <c r="FD98" s="15">
        <f>AVERAGE(EW98,EZ98,FC98)</f>
        <v>27.776666666666667</v>
      </c>
      <c r="FE98" s="3">
        <v>0.25</v>
      </c>
      <c r="FF98" s="3">
        <v>0.2</v>
      </c>
      <c r="FG98" s="3">
        <v>0.25</v>
      </c>
      <c r="FH98" s="3">
        <v>0.3</v>
      </c>
      <c r="FI98" s="25">
        <f>MIN(IF(D98="Yes",AR98+DI98,0),100)</f>
        <v>31.5</v>
      </c>
      <c r="FJ98" s="25">
        <f>IF(FN98&lt;0,FI98+FN98*-4,FI98)</f>
        <v>31.5</v>
      </c>
      <c r="FK98" s="25">
        <f>MIN(IF(D98="Yes",AR98+EA98,0), 100)</f>
        <v>28.916666666666668</v>
      </c>
      <c r="FL98" s="25">
        <f>MIN(IF(D98="Yes",AR98+ET98,0),100)</f>
        <v>70.166666666666671</v>
      </c>
      <c r="FM98" s="25">
        <f>MIN(IF(D98="Yes",AR98+FD98,0), 100)</f>
        <v>31.276666666666667</v>
      </c>
      <c r="FN98" s="26">
        <f>FE98*FI98+FF98*FK98+FG98*FL98+FH98*FM98</f>
        <v>40.582999999999998</v>
      </c>
      <c r="FO98" s="26">
        <f>FE98*FJ98+FF98*FK98+FG98*FL98+FH98*FM98</f>
        <v>40.582999999999998</v>
      </c>
    </row>
    <row r="99" spans="1:171" customFormat="1" x14ac:dyDescent="0.3">
      <c r="A99">
        <v>1402018055</v>
      </c>
      <c r="B99" t="s">
        <v>187</v>
      </c>
      <c r="C99" t="s">
        <v>114</v>
      </c>
      <c r="D99" s="2" t="s">
        <v>301</v>
      </c>
      <c r="E99" s="6"/>
      <c r="F99" s="6"/>
      <c r="G99" s="7"/>
      <c r="H99" s="7"/>
      <c r="I99" s="6">
        <v>0</v>
      </c>
      <c r="J99" s="6"/>
      <c r="K99" s="7"/>
      <c r="L99" s="7"/>
      <c r="M99" s="6"/>
      <c r="N99" s="8"/>
      <c r="O99" s="7"/>
      <c r="P99" s="7"/>
      <c r="Q99" s="6"/>
      <c r="R99" s="8"/>
      <c r="S99" s="7">
        <v>1</v>
      </c>
      <c r="T99" s="7"/>
      <c r="U99" s="6"/>
      <c r="V99" s="6"/>
      <c r="W99" s="7"/>
      <c r="X99" s="7"/>
      <c r="Y99" s="6"/>
      <c r="Z99" s="6"/>
      <c r="AA99" s="7"/>
      <c r="AB99" s="7"/>
      <c r="AC99" s="6"/>
      <c r="AD99" s="6"/>
      <c r="AE99" s="7"/>
      <c r="AF99" s="8"/>
      <c r="AG99" s="10">
        <v>14</v>
      </c>
      <c r="AH99" s="10">
        <v>10</v>
      </c>
      <c r="AI99" s="10">
        <f>COUNT(E99:AF99)</f>
        <v>2</v>
      </c>
      <c r="AJ99" s="22">
        <f>IF(D99="Yes",(AG99-AI99+(DI99-50)/AH99)/AG99,0)</f>
        <v>0.9642857142857143</v>
      </c>
      <c r="AK99" s="11">
        <f>SUM(E99:AF99)</f>
        <v>1</v>
      </c>
      <c r="AL99" s="10">
        <f>MAX(AK99-AM99-AN99,0)*-1</f>
        <v>0</v>
      </c>
      <c r="AM99" s="10">
        <v>10</v>
      </c>
      <c r="AN99" s="10">
        <v>3</v>
      </c>
      <c r="AO99" s="7">
        <f>AK99+AL99+AP99</f>
        <v>1</v>
      </c>
      <c r="AP99" s="6"/>
      <c r="AQ99" s="3">
        <v>0.5</v>
      </c>
      <c r="AR99" s="15">
        <f>MIN(AO99,AM99)*AQ99</f>
        <v>0.5</v>
      </c>
      <c r="AS99" s="6">
        <v>0</v>
      </c>
      <c r="AT99" s="6">
        <v>0</v>
      </c>
      <c r="AU99" s="6">
        <v>2</v>
      </c>
      <c r="AV99" s="6">
        <v>0</v>
      </c>
      <c r="AW99" s="7"/>
      <c r="AX99" s="7">
        <v>0</v>
      </c>
      <c r="AY99" s="7"/>
      <c r="AZ99" s="7">
        <v>-5</v>
      </c>
      <c r="BA99" s="6"/>
      <c r="BB99" s="6">
        <v>0</v>
      </c>
      <c r="BC99" s="6"/>
      <c r="BD99" s="6">
        <v>0</v>
      </c>
      <c r="BE99" s="7">
        <v>-5</v>
      </c>
      <c r="BF99" s="7">
        <f>IF(EF99&gt;=70, 5, 0)</f>
        <v>0</v>
      </c>
      <c r="BG99" s="7"/>
      <c r="BH99" s="7"/>
      <c r="BI99" s="7">
        <v>-5</v>
      </c>
      <c r="BJ99" s="6"/>
      <c r="BK99" s="6">
        <f>IF(EW99&gt;=70, 6, 0)</f>
        <v>0</v>
      </c>
      <c r="BL99" s="6">
        <v>-5</v>
      </c>
      <c r="BM99" s="7">
        <v>0</v>
      </c>
      <c r="BN99" s="7">
        <v>0</v>
      </c>
      <c r="BO99" s="7">
        <v>0</v>
      </c>
      <c r="BP99" s="6">
        <v>10</v>
      </c>
      <c r="BQ99" s="6">
        <f>IF(EZ99&gt;=70, 6, 0)</f>
        <v>0</v>
      </c>
      <c r="BR99" s="6">
        <v>0</v>
      </c>
      <c r="BS99" s="7">
        <v>-5</v>
      </c>
      <c r="BT99" s="7">
        <v>0</v>
      </c>
      <c r="BU99" s="7">
        <v>0</v>
      </c>
      <c r="BV99" s="6"/>
      <c r="BW99" s="6">
        <v>0</v>
      </c>
      <c r="BX99" s="6">
        <f>IF(EK99&gt;=70, 5, 0)</f>
        <v>0</v>
      </c>
      <c r="BY99" s="6">
        <v>0</v>
      </c>
      <c r="BZ99" s="6">
        <v>0</v>
      </c>
      <c r="CA99" s="6">
        <v>0</v>
      </c>
      <c r="CB99" s="6">
        <v>0</v>
      </c>
      <c r="CC99" s="6">
        <v>0</v>
      </c>
      <c r="CD99" s="6">
        <v>0</v>
      </c>
      <c r="CE99" s="6">
        <v>0</v>
      </c>
      <c r="CF99" s="6">
        <v>0</v>
      </c>
      <c r="CG99" s="6">
        <v>0</v>
      </c>
      <c r="CH99" s="6">
        <v>0</v>
      </c>
      <c r="CI99" s="6">
        <v>0</v>
      </c>
      <c r="CJ99" s="6">
        <v>-5</v>
      </c>
      <c r="CK99" s="7">
        <v>0</v>
      </c>
      <c r="CL99" s="7">
        <v>0</v>
      </c>
      <c r="CM99" s="7">
        <v>-5</v>
      </c>
      <c r="CN99" s="6">
        <v>0</v>
      </c>
      <c r="CO99" s="6">
        <f>IF(ES99&gt;=70, 5, 0)</f>
        <v>0</v>
      </c>
      <c r="CP99" s="6">
        <v>0</v>
      </c>
      <c r="CQ99" s="6"/>
      <c r="CR99" s="6">
        <v>0</v>
      </c>
      <c r="CS99" s="7"/>
      <c r="CT99" s="7">
        <f>IF(FC99&gt;=70, 6, 0)</f>
        <v>0</v>
      </c>
      <c r="CU99" s="7">
        <v>-5</v>
      </c>
      <c r="CV99" s="6">
        <v>20</v>
      </c>
      <c r="CW99" s="7">
        <v>6</v>
      </c>
      <c r="CX99" s="7">
        <v>0</v>
      </c>
      <c r="CY99" s="7">
        <v>0</v>
      </c>
      <c r="CZ99" s="7">
        <v>0</v>
      </c>
      <c r="DA99" s="7">
        <v>0</v>
      </c>
      <c r="DB99" s="7">
        <f>IF(AND(DS99&gt;0,DW99&gt;0),4,0)</f>
        <v>0</v>
      </c>
      <c r="DC99" s="7">
        <f>IF(AND(EF99&gt;0,EK99&gt;0,EP99&gt;0),4,0)</f>
        <v>4</v>
      </c>
      <c r="DD99" s="7">
        <f>IF(SUM(BW99,BY99,CB99,CC99,CE99,CH99,CK99,CL99,CN99,CP99)&gt;-1,4,0)</f>
        <v>4</v>
      </c>
      <c r="DE99" s="7">
        <f>IF(FC99&gt;0,4,0)</f>
        <v>4</v>
      </c>
      <c r="DF99" s="6">
        <v>5</v>
      </c>
      <c r="DG99" s="10">
        <f>SUM(AS99:DF99)</f>
        <v>15</v>
      </c>
      <c r="DH99" s="10">
        <v>50</v>
      </c>
      <c r="DI99" s="17">
        <f>DG99+DH99</f>
        <v>65</v>
      </c>
      <c r="DJ99" s="1">
        <v>37.14</v>
      </c>
      <c r="DK99" s="18">
        <v>0</v>
      </c>
      <c r="DL99" s="18">
        <v>0</v>
      </c>
      <c r="DM99" s="29">
        <f>AVERAGE(DK99:DL99)</f>
        <v>0</v>
      </c>
      <c r="DN99" s="1">
        <v>0</v>
      </c>
      <c r="DO99" s="29">
        <v>45</v>
      </c>
      <c r="DP99" s="1">
        <v>55</v>
      </c>
      <c r="DQ99" s="1"/>
      <c r="DR99" s="1">
        <f>IF(DQ99&gt;68, 68, DQ99)</f>
        <v>0</v>
      </c>
      <c r="DS99" s="1">
        <f>MAX(DP99,DR99)</f>
        <v>55</v>
      </c>
      <c r="DT99" s="29">
        <v>0</v>
      </c>
      <c r="DU99" s="29"/>
      <c r="DV99" s="29">
        <f>IF(DU99&gt;68,68,DU99)</f>
        <v>0</v>
      </c>
      <c r="DW99" s="29">
        <f>MAX(DT99,DV99)</f>
        <v>0</v>
      </c>
      <c r="DX99" s="18">
        <v>0</v>
      </c>
      <c r="DY99" s="18">
        <v>0</v>
      </c>
      <c r="DZ99" s="1"/>
      <c r="EA99" s="15">
        <f>AVERAGE(DJ99,DM99:DO99, DS99, DW99)</f>
        <v>22.856666666666666</v>
      </c>
      <c r="EB99" s="1">
        <v>13.33</v>
      </c>
      <c r="EC99" s="1">
        <v>0</v>
      </c>
      <c r="ED99" s="1">
        <v>20</v>
      </c>
      <c r="EE99" s="1">
        <f>IF(ED99&gt;68,68,ED99)</f>
        <v>20</v>
      </c>
      <c r="EF99" s="1">
        <f>MAX(EB99:EC99,EE99)</f>
        <v>20</v>
      </c>
      <c r="EG99" s="29">
        <v>27.78</v>
      </c>
      <c r="EH99" s="29">
        <v>53.33</v>
      </c>
      <c r="EI99" s="29">
        <v>0</v>
      </c>
      <c r="EJ99" s="29">
        <f>IF(EI99&gt;68,68,EI99)</f>
        <v>0</v>
      </c>
      <c r="EK99" s="29">
        <f>MAX(EG99:EH99,EJ99)</f>
        <v>53.33</v>
      </c>
      <c r="EL99" s="1">
        <v>27.78</v>
      </c>
      <c r="EM99" s="1">
        <v>60</v>
      </c>
      <c r="EN99" s="1">
        <v>0</v>
      </c>
      <c r="EO99" s="1">
        <f>IF(EN99&gt;68,68,EN99)</f>
        <v>0</v>
      </c>
      <c r="EP99" s="1">
        <f>MAX(EL99:EM99,EO99)</f>
        <v>60</v>
      </c>
      <c r="EQ99" s="29">
        <v>0</v>
      </c>
      <c r="ER99" s="29">
        <v>0</v>
      </c>
      <c r="ES99" s="29"/>
      <c r="ET99" s="15">
        <f>AVERAGE(EF99,EK99,EP99,ES99)</f>
        <v>44.443333333333328</v>
      </c>
      <c r="EU99" s="1">
        <v>13.33</v>
      </c>
      <c r="EV99" s="1">
        <v>0</v>
      </c>
      <c r="EW99" s="1">
        <f>MIN(MAX(EU99:EV99)+0.2*FC99, 100)</f>
        <v>23.33</v>
      </c>
      <c r="EX99" s="29">
        <v>0</v>
      </c>
      <c r="EY99" s="29">
        <v>0</v>
      </c>
      <c r="EZ99" s="29">
        <f>MIN(MAX(EX99:EY99)+0.15*FC99, 100)</f>
        <v>7.5</v>
      </c>
      <c r="FA99" s="1">
        <v>50</v>
      </c>
      <c r="FB99" s="1">
        <v>0</v>
      </c>
      <c r="FC99" s="1">
        <f>MAX(FA99:FB99)</f>
        <v>50</v>
      </c>
      <c r="FD99" s="15">
        <f>AVERAGE(EW99,EZ99,FC99)</f>
        <v>26.943333333333332</v>
      </c>
      <c r="FE99" s="3">
        <v>0.25</v>
      </c>
      <c r="FF99" s="3">
        <v>0.2</v>
      </c>
      <c r="FG99" s="3">
        <v>0.25</v>
      </c>
      <c r="FH99" s="3">
        <v>0.3</v>
      </c>
      <c r="FI99" s="25">
        <f>MIN(IF(D99="Yes",AR99+DI99,0),100)</f>
        <v>65.5</v>
      </c>
      <c r="FJ99" s="25">
        <f>IF(FN99&lt;0,FI99+FN99*-4,FI99)</f>
        <v>65.5</v>
      </c>
      <c r="FK99" s="25">
        <f>MIN(IF(D99="Yes",AR99+EA99,0), 100)</f>
        <v>23.356666666666666</v>
      </c>
      <c r="FL99" s="25">
        <f>MIN(IF(D99="Yes",AR99+ET99,0),100)</f>
        <v>44.943333333333328</v>
      </c>
      <c r="FM99" s="25">
        <f>MIN(IF(D99="Yes",AR99+FD99,0), 100)</f>
        <v>27.443333333333332</v>
      </c>
      <c r="FN99" s="26">
        <f>FE99*FI99+FF99*FK99+FG99*FL99+FH99*FM99</f>
        <v>40.515166666666666</v>
      </c>
      <c r="FO99" s="26">
        <f>FE99*FJ99+FF99*FK99+FG99*FL99+FH99*FM99</f>
        <v>40.515166666666666</v>
      </c>
    </row>
    <row r="100" spans="1:171" customFormat="1" x14ac:dyDescent="0.3">
      <c r="A100">
        <v>1402019098</v>
      </c>
      <c r="B100" t="s">
        <v>289</v>
      </c>
      <c r="C100" t="s">
        <v>140</v>
      </c>
      <c r="D100" s="2" t="s">
        <v>301</v>
      </c>
      <c r="E100" s="6"/>
      <c r="F100" s="6"/>
      <c r="G100" s="7"/>
      <c r="H100" s="7">
        <v>1</v>
      </c>
      <c r="I100" s="6"/>
      <c r="J100" s="6">
        <v>1</v>
      </c>
      <c r="K100" s="7">
        <v>1</v>
      </c>
      <c r="L100" s="7">
        <v>1</v>
      </c>
      <c r="M100" s="6"/>
      <c r="N100" s="8"/>
      <c r="O100" s="7"/>
      <c r="P100" s="7"/>
      <c r="Q100" s="6"/>
      <c r="R100" s="8"/>
      <c r="S100" s="7">
        <v>0</v>
      </c>
      <c r="T100" s="7">
        <v>1</v>
      </c>
      <c r="U100" s="6"/>
      <c r="V100" s="6"/>
      <c r="W100" s="7"/>
      <c r="X100" s="7"/>
      <c r="Y100" s="6"/>
      <c r="Z100" s="6"/>
      <c r="AA100" s="7"/>
      <c r="AB100" s="7"/>
      <c r="AC100" s="6"/>
      <c r="AD100" s="6"/>
      <c r="AE100" s="7"/>
      <c r="AF100" s="8"/>
      <c r="AG100" s="10">
        <v>14</v>
      </c>
      <c r="AH100" s="10">
        <v>10</v>
      </c>
      <c r="AI100" s="10">
        <f>COUNT(E100:AF100)</f>
        <v>6</v>
      </c>
      <c r="AJ100" s="22">
        <f>IF(D100="Yes",(AG100-AI100+(DI100-50)/AH100)/AG100,0)</f>
        <v>0.76428571428571423</v>
      </c>
      <c r="AK100" s="11">
        <f>SUM(E100:AF100)</f>
        <v>5</v>
      </c>
      <c r="AL100" s="10">
        <f>MAX(AK100-AM100-AN100,0)*-1</f>
        <v>0</v>
      </c>
      <c r="AM100" s="10">
        <v>10</v>
      </c>
      <c r="AN100" s="10">
        <v>3</v>
      </c>
      <c r="AO100" s="7">
        <f>AK100+AL100+AP100</f>
        <v>5</v>
      </c>
      <c r="AP100" s="6"/>
      <c r="AQ100" s="3">
        <v>0.5</v>
      </c>
      <c r="AR100" s="15">
        <f>MIN(AO100,AM100)*AQ100</f>
        <v>2.5</v>
      </c>
      <c r="AS100" s="6">
        <v>0</v>
      </c>
      <c r="AT100" s="6">
        <v>0</v>
      </c>
      <c r="AU100" s="6">
        <v>0</v>
      </c>
      <c r="AV100" s="6">
        <v>0</v>
      </c>
      <c r="AW100" s="7"/>
      <c r="AX100" s="7">
        <v>0</v>
      </c>
      <c r="AY100" s="7"/>
      <c r="AZ100" s="7">
        <v>0</v>
      </c>
      <c r="BA100" s="6"/>
      <c r="BB100" s="6">
        <v>1</v>
      </c>
      <c r="BC100" s="6"/>
      <c r="BD100" s="6">
        <v>0</v>
      </c>
      <c r="BE100" s="7"/>
      <c r="BF100" s="7">
        <f>IF(EF100&gt;=70, 5, 0)</f>
        <v>0</v>
      </c>
      <c r="BG100" s="7"/>
      <c r="BH100" s="7"/>
      <c r="BI100" s="7">
        <v>0</v>
      </c>
      <c r="BJ100" s="6"/>
      <c r="BK100" s="6">
        <f>IF(EW100&gt;=70, 6, 0)</f>
        <v>0</v>
      </c>
      <c r="BL100" s="6">
        <v>0</v>
      </c>
      <c r="BM100" s="7">
        <v>0</v>
      </c>
      <c r="BN100" s="7">
        <v>0</v>
      </c>
      <c r="BO100" s="7">
        <v>0</v>
      </c>
      <c r="BP100" s="6"/>
      <c r="BQ100" s="6">
        <f>IF(EZ100&gt;=70, 6, 0)</f>
        <v>0</v>
      </c>
      <c r="BR100" s="6">
        <v>0</v>
      </c>
      <c r="BS100" s="7"/>
      <c r="BT100" s="7">
        <v>0</v>
      </c>
      <c r="BU100" s="7">
        <v>0</v>
      </c>
      <c r="BV100" s="6"/>
      <c r="BW100" s="6">
        <v>0</v>
      </c>
      <c r="BX100" s="6">
        <f>IF(EK100&gt;=70, 5, 0)</f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6">
        <v>-5</v>
      </c>
      <c r="CK100" s="7">
        <v>-5</v>
      </c>
      <c r="CL100" s="7">
        <v>-5</v>
      </c>
      <c r="CM100" s="7">
        <v>-5</v>
      </c>
      <c r="CN100" s="6">
        <v>0</v>
      </c>
      <c r="CO100" s="6">
        <f>IF(ES100&gt;=70, 5, 0)</f>
        <v>0</v>
      </c>
      <c r="CP100" s="6">
        <v>0</v>
      </c>
      <c r="CQ100" s="6"/>
      <c r="CR100" s="6">
        <v>0</v>
      </c>
      <c r="CS100" s="7"/>
      <c r="CT100" s="7">
        <f>IF(FC100&gt;=70, 6, 0)</f>
        <v>0</v>
      </c>
      <c r="CU100" s="7">
        <v>-5</v>
      </c>
      <c r="CV100" s="6">
        <v>20</v>
      </c>
      <c r="CW100" s="7">
        <v>6</v>
      </c>
      <c r="CX100" s="7">
        <v>6</v>
      </c>
      <c r="CY100" s="7">
        <v>15</v>
      </c>
      <c r="CZ100" s="7">
        <v>0</v>
      </c>
      <c r="DA100" s="7">
        <v>0</v>
      </c>
      <c r="DB100" s="7">
        <f>IF(AND(DS100&gt;0,DW100&gt;0),4,0)</f>
        <v>0</v>
      </c>
      <c r="DC100" s="7">
        <f>IF(AND(EF100&gt;0,EK100&gt;0,EP100&gt;0),4,0)</f>
        <v>4</v>
      </c>
      <c r="DD100" s="7">
        <f>IF(SUM(BW100,BY100,CB100,CC100,CE100,CH100,CK100,CL100,CN100,CP100)&gt;-1,4,0)</f>
        <v>0</v>
      </c>
      <c r="DE100" s="7">
        <f>IF(FC100&gt;0,4,0)</f>
        <v>0</v>
      </c>
      <c r="DF100" s="6"/>
      <c r="DG100" s="10">
        <f>SUM(AS100:DF100)</f>
        <v>27</v>
      </c>
      <c r="DH100" s="10">
        <v>50</v>
      </c>
      <c r="DI100" s="17">
        <f>DG100+DH100</f>
        <v>77</v>
      </c>
      <c r="DJ100" s="1">
        <v>62.86</v>
      </c>
      <c r="DK100" s="18">
        <v>50</v>
      </c>
      <c r="DL100" s="18">
        <v>100</v>
      </c>
      <c r="DM100" s="29">
        <f>AVERAGE(DK100:DL100)</f>
        <v>75</v>
      </c>
      <c r="DN100" s="1">
        <v>100</v>
      </c>
      <c r="DO100" s="29">
        <v>65</v>
      </c>
      <c r="DP100" s="1">
        <v>0</v>
      </c>
      <c r="DQ100" s="1"/>
      <c r="DR100" s="1">
        <f>IF(DQ100&gt;68, 68, DQ100)</f>
        <v>0</v>
      </c>
      <c r="DS100" s="1">
        <f>MAX(DP100,DR100)</f>
        <v>0</v>
      </c>
      <c r="DT100" s="29"/>
      <c r="DU100" s="29"/>
      <c r="DV100" s="29">
        <f>IF(DU100&gt;68,68,DU100)</f>
        <v>0</v>
      </c>
      <c r="DW100" s="29">
        <f>MAX(DT100,DV100)</f>
        <v>0</v>
      </c>
      <c r="DX100" s="18">
        <v>0</v>
      </c>
      <c r="DY100" s="18">
        <v>0</v>
      </c>
      <c r="DZ100" s="1"/>
      <c r="EA100" s="15">
        <f>AVERAGE(DJ100,DM100:DO100, DS100, DW100)</f>
        <v>50.476666666666667</v>
      </c>
      <c r="EB100" s="1">
        <v>40</v>
      </c>
      <c r="EC100" s="1">
        <v>0</v>
      </c>
      <c r="ED100" s="1">
        <v>0</v>
      </c>
      <c r="EE100" s="1">
        <f>IF(ED100&gt;68,68,ED100)</f>
        <v>0</v>
      </c>
      <c r="EF100" s="1">
        <f>MAX(EB100:EC100,EE100)</f>
        <v>40</v>
      </c>
      <c r="EG100" s="29">
        <v>5.56</v>
      </c>
      <c r="EH100" s="29">
        <v>0</v>
      </c>
      <c r="EI100" s="29">
        <v>0</v>
      </c>
      <c r="EJ100" s="29">
        <f>IF(EI100&gt;68,68,EI100)</f>
        <v>0</v>
      </c>
      <c r="EK100" s="29">
        <f>MAX(EG100:EH100,EJ100)</f>
        <v>5.56</v>
      </c>
      <c r="EL100" s="1">
        <v>5.56</v>
      </c>
      <c r="EM100" s="1">
        <v>0</v>
      </c>
      <c r="EN100" s="1">
        <v>0</v>
      </c>
      <c r="EO100" s="1">
        <f>IF(EN100&gt;68,68,EN100)</f>
        <v>0</v>
      </c>
      <c r="EP100" s="1">
        <f>MAX(EL100:EM100,EO100)</f>
        <v>5.56</v>
      </c>
      <c r="EQ100" s="29">
        <v>0</v>
      </c>
      <c r="ER100" s="29">
        <v>0</v>
      </c>
      <c r="ES100" s="29"/>
      <c r="ET100" s="15">
        <f>AVERAGE(EF100,EK100,EP100,ES100)</f>
        <v>17.040000000000003</v>
      </c>
      <c r="EU100" s="1">
        <v>0</v>
      </c>
      <c r="EV100" s="1">
        <v>0</v>
      </c>
      <c r="EW100" s="1">
        <f>MIN(MAX(EU100:EV100)+0.2*FC100, 100)</f>
        <v>0</v>
      </c>
      <c r="EX100" s="29">
        <v>41.67</v>
      </c>
      <c r="EY100" s="29">
        <v>0</v>
      </c>
      <c r="EZ100" s="29">
        <f>MIN(MAX(EX100:EY100)+0.15*FC100, 100)</f>
        <v>41.67</v>
      </c>
      <c r="FA100" s="1">
        <v>0</v>
      </c>
      <c r="FB100" s="1">
        <v>0</v>
      </c>
      <c r="FC100" s="1">
        <f>MAX(FA100:FB100)</f>
        <v>0</v>
      </c>
      <c r="FD100" s="15">
        <f>AVERAGE(EW100,EZ100,FC100)</f>
        <v>13.89</v>
      </c>
      <c r="FE100" s="3">
        <v>0.25</v>
      </c>
      <c r="FF100" s="3">
        <v>0.2</v>
      </c>
      <c r="FG100" s="3">
        <v>0.25</v>
      </c>
      <c r="FH100" s="3">
        <v>0.3</v>
      </c>
      <c r="FI100" s="25">
        <f>MIN(IF(D100="Yes",AR100+DI100,0),100)</f>
        <v>79.5</v>
      </c>
      <c r="FJ100" s="25">
        <f>IF(FN100&lt;0,FI100+FN100*-4,FI100)</f>
        <v>79.5</v>
      </c>
      <c r="FK100" s="25">
        <f>MIN(IF(D100="Yes",AR100+EA100,0), 100)</f>
        <v>52.976666666666667</v>
      </c>
      <c r="FL100" s="25">
        <f>MIN(IF(D100="Yes",AR100+ET100,0),100)</f>
        <v>19.540000000000003</v>
      </c>
      <c r="FM100" s="25">
        <f>MIN(IF(D100="Yes",AR100+FD100,0), 100)</f>
        <v>16.39</v>
      </c>
      <c r="FN100" s="26">
        <f>FE100*FI100+FF100*FK100+FG100*FL100+FH100*FM100</f>
        <v>40.272333333333336</v>
      </c>
      <c r="FO100" s="26">
        <f>FE100*FJ100+FF100*FK100+FG100*FL100+FH100*FM100</f>
        <v>40.272333333333336</v>
      </c>
    </row>
    <row r="101" spans="1:171" customFormat="1" x14ac:dyDescent="0.3">
      <c r="A101">
        <v>1402019036</v>
      </c>
      <c r="B101" t="s">
        <v>265</v>
      </c>
      <c r="C101" t="s">
        <v>140</v>
      </c>
      <c r="D101" s="2" t="s">
        <v>301</v>
      </c>
      <c r="E101" s="6"/>
      <c r="F101" s="6"/>
      <c r="G101" s="7"/>
      <c r="H101" s="7"/>
      <c r="I101" s="6">
        <v>1</v>
      </c>
      <c r="J101" s="6">
        <v>1</v>
      </c>
      <c r="K101" s="7"/>
      <c r="L101" s="7"/>
      <c r="M101" s="6"/>
      <c r="N101" s="8"/>
      <c r="O101" s="7"/>
      <c r="P101" s="7"/>
      <c r="Q101" s="6"/>
      <c r="R101" s="8"/>
      <c r="S101" s="7">
        <v>0</v>
      </c>
      <c r="T101" s="7"/>
      <c r="U101" s="6"/>
      <c r="V101" s="6"/>
      <c r="W101" s="7"/>
      <c r="X101" s="7"/>
      <c r="Y101" s="6"/>
      <c r="Z101" s="6"/>
      <c r="AA101" s="7"/>
      <c r="AB101" s="7"/>
      <c r="AC101" s="6"/>
      <c r="AD101" s="6"/>
      <c r="AE101" s="7"/>
      <c r="AF101" s="8"/>
      <c r="AG101" s="10">
        <v>14</v>
      </c>
      <c r="AH101" s="10">
        <v>10</v>
      </c>
      <c r="AI101" s="10">
        <f>COUNT(E101:AF101)</f>
        <v>3</v>
      </c>
      <c r="AJ101" s="22">
        <f>IF(D101="Yes",(AG101-AI101+(DI101-50)/AH101)/AG101,0)</f>
        <v>0.8214285714285714</v>
      </c>
      <c r="AK101" s="11">
        <f>SUM(E101:AF101)</f>
        <v>2</v>
      </c>
      <c r="AL101" s="10">
        <f>MAX(AK101-AM101-AN101,0)*-1</f>
        <v>0</v>
      </c>
      <c r="AM101" s="10">
        <v>10</v>
      </c>
      <c r="AN101" s="10">
        <v>3</v>
      </c>
      <c r="AO101" s="7">
        <f>AK101+AL101+AP101</f>
        <v>2</v>
      </c>
      <c r="AP101" s="6"/>
      <c r="AQ101" s="3">
        <v>0.5</v>
      </c>
      <c r="AR101" s="15">
        <f>MIN(AO101,AM101)*AQ101</f>
        <v>1</v>
      </c>
      <c r="AS101" s="6">
        <v>0</v>
      </c>
      <c r="AT101" s="6">
        <v>0</v>
      </c>
      <c r="AU101" s="6">
        <v>2</v>
      </c>
      <c r="AV101" s="6">
        <v>0</v>
      </c>
      <c r="AW101" s="7"/>
      <c r="AX101" s="7">
        <v>0</v>
      </c>
      <c r="AY101" s="7"/>
      <c r="AZ101" s="7">
        <v>0</v>
      </c>
      <c r="BA101" s="6"/>
      <c r="BB101" s="6">
        <v>0</v>
      </c>
      <c r="BC101" s="6"/>
      <c r="BD101" s="6">
        <v>0</v>
      </c>
      <c r="BE101" s="7"/>
      <c r="BF101" s="7">
        <f>IF(EF101&gt;=70, 5, 0)</f>
        <v>0</v>
      </c>
      <c r="BG101" s="7"/>
      <c r="BH101" s="7"/>
      <c r="BI101" s="7">
        <v>0</v>
      </c>
      <c r="BJ101" s="6"/>
      <c r="BK101" s="6">
        <f>IF(EW101&gt;=70, 6, 0)</f>
        <v>0</v>
      </c>
      <c r="BL101" s="6">
        <v>-5</v>
      </c>
      <c r="BM101" s="7">
        <v>0</v>
      </c>
      <c r="BN101" s="7">
        <v>-5</v>
      </c>
      <c r="BO101" s="7">
        <v>0</v>
      </c>
      <c r="BP101" s="6"/>
      <c r="BQ101" s="6">
        <f>IF(EZ101&gt;=70, 6, 0)</f>
        <v>0</v>
      </c>
      <c r="BR101" s="6">
        <v>0</v>
      </c>
      <c r="BS101" s="7"/>
      <c r="BT101" s="7">
        <v>0</v>
      </c>
      <c r="BU101" s="7">
        <v>0</v>
      </c>
      <c r="BV101" s="6"/>
      <c r="BW101" s="6">
        <v>0</v>
      </c>
      <c r="BX101" s="6">
        <f>IF(EK101&gt;=70, 5, 0)</f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6">
        <v>0</v>
      </c>
      <c r="CK101" s="7">
        <v>0</v>
      </c>
      <c r="CL101" s="7">
        <v>0</v>
      </c>
      <c r="CM101" s="7">
        <v>-5</v>
      </c>
      <c r="CN101" s="6">
        <v>0</v>
      </c>
      <c r="CO101" s="6">
        <f>IF(ES101&gt;=70, 5, 0)</f>
        <v>0</v>
      </c>
      <c r="CP101" s="6">
        <v>0</v>
      </c>
      <c r="CQ101" s="6"/>
      <c r="CR101" s="6">
        <v>0</v>
      </c>
      <c r="CS101" s="7"/>
      <c r="CT101" s="7">
        <f>IF(FC101&gt;=70, 6, 0)</f>
        <v>0</v>
      </c>
      <c r="CU101" s="7">
        <v>0</v>
      </c>
      <c r="CV101" s="6"/>
      <c r="CW101" s="7">
        <v>0</v>
      </c>
      <c r="CX101" s="7">
        <v>0</v>
      </c>
      <c r="CY101" s="7">
        <v>10</v>
      </c>
      <c r="CZ101" s="7">
        <v>0</v>
      </c>
      <c r="DA101" s="7">
        <v>0</v>
      </c>
      <c r="DB101" s="7">
        <f>IF(AND(DS101&gt;0,DW101&gt;0),4,0)</f>
        <v>0</v>
      </c>
      <c r="DC101" s="7">
        <f>IF(AND(EF101&gt;0,EK101&gt;0,EP101&gt;0),4,0)</f>
        <v>4</v>
      </c>
      <c r="DD101" s="7">
        <f>IF(SUM(BW101,BY101,CB101,CC101,CE101,CH101,CK101,CL101,CN101,CP101)&gt;-1,4,0)</f>
        <v>4</v>
      </c>
      <c r="DE101" s="7">
        <f>IF(FC101&gt;0,4,0)</f>
        <v>0</v>
      </c>
      <c r="DF101" s="6"/>
      <c r="DG101" s="10">
        <f>SUM(AS101:DF101)</f>
        <v>5</v>
      </c>
      <c r="DH101" s="10">
        <v>50</v>
      </c>
      <c r="DI101" s="17">
        <f>DG101+DH101</f>
        <v>55</v>
      </c>
      <c r="DJ101" s="1">
        <v>85.71</v>
      </c>
      <c r="DK101" s="18">
        <v>50</v>
      </c>
      <c r="DL101" s="18">
        <v>100</v>
      </c>
      <c r="DM101" s="29">
        <f>AVERAGE(DK101:DL101)</f>
        <v>75</v>
      </c>
      <c r="DN101" s="1">
        <v>0</v>
      </c>
      <c r="DO101" s="29">
        <v>45</v>
      </c>
      <c r="DP101" s="1">
        <v>0</v>
      </c>
      <c r="DQ101" s="1"/>
      <c r="DR101" s="1">
        <f>IF(DQ101&gt;68, 68, DQ101)</f>
        <v>0</v>
      </c>
      <c r="DS101" s="1">
        <f>MAX(DP101,DR101)</f>
        <v>0</v>
      </c>
      <c r="DT101" s="29"/>
      <c r="DU101" s="29"/>
      <c r="DV101" s="29">
        <f>IF(DU101&gt;68,68,DU101)</f>
        <v>0</v>
      </c>
      <c r="DW101" s="29">
        <f>MAX(DT101,DV101)</f>
        <v>0</v>
      </c>
      <c r="DX101" s="18">
        <v>0</v>
      </c>
      <c r="DY101" s="18">
        <v>0</v>
      </c>
      <c r="DZ101" s="1"/>
      <c r="EA101" s="15">
        <f>AVERAGE(DJ101,DM101:DO101, DS101, DW101)</f>
        <v>34.284999999999997</v>
      </c>
      <c r="EB101" s="1">
        <v>26.67</v>
      </c>
      <c r="EC101" s="1">
        <v>46.67</v>
      </c>
      <c r="ED101" s="1">
        <v>60</v>
      </c>
      <c r="EE101" s="1">
        <f>IF(ED101&gt;68,68,ED101)</f>
        <v>60</v>
      </c>
      <c r="EF101" s="1">
        <f>MAX(EB101:EC101,EE101)</f>
        <v>60</v>
      </c>
      <c r="EG101" s="29">
        <v>16.670000000000002</v>
      </c>
      <c r="EH101" s="29">
        <v>26.67</v>
      </c>
      <c r="EI101" s="29">
        <v>13.33</v>
      </c>
      <c r="EJ101" s="29">
        <f>IF(EI101&gt;68,68,EI101)</f>
        <v>13.33</v>
      </c>
      <c r="EK101" s="29">
        <f>MAX(EG101:EH101,EJ101)</f>
        <v>26.67</v>
      </c>
      <c r="EL101" s="1">
        <v>16.670000000000002</v>
      </c>
      <c r="EM101" s="1">
        <v>53.33</v>
      </c>
      <c r="EN101" s="1">
        <v>33.33</v>
      </c>
      <c r="EO101" s="1">
        <f>IF(EN101&gt;68,68,EN101)</f>
        <v>33.33</v>
      </c>
      <c r="EP101" s="1">
        <f>MAX(EL101:EM101,EO101)</f>
        <v>53.33</v>
      </c>
      <c r="EQ101" s="29">
        <v>0</v>
      </c>
      <c r="ER101" s="29">
        <v>0</v>
      </c>
      <c r="ES101" s="29"/>
      <c r="ET101" s="15">
        <f>AVERAGE(EF101,EK101,EP101,ES101)</f>
        <v>46.666666666666664</v>
      </c>
      <c r="EU101" s="1">
        <v>0</v>
      </c>
      <c r="EV101" s="1">
        <v>0</v>
      </c>
      <c r="EW101" s="1">
        <f>MIN(MAX(EU101:EV101)+0.2*FC101, 100)</f>
        <v>0</v>
      </c>
      <c r="EX101" s="29">
        <v>58.33</v>
      </c>
      <c r="EY101" s="29">
        <v>0</v>
      </c>
      <c r="EZ101" s="29">
        <f>MIN(MAX(EX101:EY101)+0.15*FC101, 100)</f>
        <v>58.33</v>
      </c>
      <c r="FA101" s="1">
        <v>0</v>
      </c>
      <c r="FB101" s="1">
        <v>0</v>
      </c>
      <c r="FC101" s="1">
        <f>MAX(FA101:FB101)</f>
        <v>0</v>
      </c>
      <c r="FD101" s="15">
        <f>AVERAGE(EW101,EZ101,FC101)</f>
        <v>19.443333333333332</v>
      </c>
      <c r="FE101" s="3">
        <v>0.25</v>
      </c>
      <c r="FF101" s="3">
        <v>0.2</v>
      </c>
      <c r="FG101" s="3">
        <v>0.25</v>
      </c>
      <c r="FH101" s="3">
        <v>0.3</v>
      </c>
      <c r="FI101" s="25">
        <f>MIN(IF(D101="Yes",AR101+DI101,0),100)</f>
        <v>56</v>
      </c>
      <c r="FJ101" s="25">
        <f>IF(FN101&lt;0,FI101+FN101*-4,FI101)</f>
        <v>56</v>
      </c>
      <c r="FK101" s="25">
        <f>MIN(IF(D101="Yes",AR101+EA101,0), 100)</f>
        <v>35.284999999999997</v>
      </c>
      <c r="FL101" s="25">
        <f>MIN(IF(D101="Yes",AR101+ET101,0),100)</f>
        <v>47.666666666666664</v>
      </c>
      <c r="FM101" s="25">
        <f>MIN(IF(D101="Yes",AR101+FD101,0), 100)</f>
        <v>20.443333333333332</v>
      </c>
      <c r="FN101" s="26">
        <f>FE101*FI101+FF101*FK101+FG101*FL101+FH101*FM101</f>
        <v>39.106666666666669</v>
      </c>
      <c r="FO101" s="26">
        <f>FE101*FJ101+FF101*FK101+FG101*FL101+FH101*FM101</f>
        <v>39.106666666666669</v>
      </c>
    </row>
    <row r="102" spans="1:171" customFormat="1" x14ac:dyDescent="0.3">
      <c r="A102">
        <v>1402019068</v>
      </c>
      <c r="B102" t="s">
        <v>222</v>
      </c>
      <c r="C102" t="s">
        <v>114</v>
      </c>
      <c r="D102" s="2" t="s">
        <v>301</v>
      </c>
      <c r="E102" s="6">
        <v>1</v>
      </c>
      <c r="F102" s="6"/>
      <c r="G102" s="7"/>
      <c r="H102" s="7">
        <v>1</v>
      </c>
      <c r="I102" s="6"/>
      <c r="J102" s="6">
        <v>1</v>
      </c>
      <c r="K102" s="7"/>
      <c r="L102" s="7"/>
      <c r="M102" s="6"/>
      <c r="N102" s="8"/>
      <c r="O102" s="7"/>
      <c r="P102" s="7"/>
      <c r="Q102" s="6"/>
      <c r="R102" s="8"/>
      <c r="S102" s="7">
        <v>1</v>
      </c>
      <c r="T102" s="7"/>
      <c r="U102" s="6"/>
      <c r="V102" s="6"/>
      <c r="W102" s="7"/>
      <c r="X102" s="7"/>
      <c r="Y102" s="6"/>
      <c r="Z102" s="6"/>
      <c r="AA102" s="7"/>
      <c r="AB102" s="7"/>
      <c r="AC102" s="6"/>
      <c r="AD102" s="6"/>
      <c r="AE102" s="7"/>
      <c r="AF102" s="8"/>
      <c r="AG102" s="10">
        <v>14</v>
      </c>
      <c r="AH102" s="10">
        <v>10</v>
      </c>
      <c r="AI102" s="10">
        <f>COUNT(E102:AF102)</f>
        <v>4</v>
      </c>
      <c r="AJ102" s="22">
        <f>IF(D102="Yes",(AG102-AI102+(DI102-50)/AH102)/AG102,0)</f>
        <v>0.79285714285714282</v>
      </c>
      <c r="AK102" s="11">
        <f>SUM(E102:AF102)</f>
        <v>4</v>
      </c>
      <c r="AL102" s="10">
        <f>MAX(AK102-AM102-AN102,0)*-1</f>
        <v>0</v>
      </c>
      <c r="AM102" s="10">
        <v>10</v>
      </c>
      <c r="AN102" s="10">
        <v>3</v>
      </c>
      <c r="AO102" s="7">
        <f>AK102+AL102+AP102</f>
        <v>4</v>
      </c>
      <c r="AP102" s="6"/>
      <c r="AQ102" s="3">
        <v>0.5</v>
      </c>
      <c r="AR102" s="15">
        <f>MIN(AO102,AM102)*AQ102</f>
        <v>2</v>
      </c>
      <c r="AS102" s="6">
        <v>0</v>
      </c>
      <c r="AT102" s="6">
        <v>0</v>
      </c>
      <c r="AU102" s="6">
        <v>2</v>
      </c>
      <c r="AV102" s="6">
        <v>0</v>
      </c>
      <c r="AW102" s="7"/>
      <c r="AX102" s="7">
        <v>0</v>
      </c>
      <c r="AY102" s="7"/>
      <c r="AZ102" s="7">
        <v>0</v>
      </c>
      <c r="BA102" s="6"/>
      <c r="BB102" s="6">
        <v>0</v>
      </c>
      <c r="BC102" s="6"/>
      <c r="BD102" s="6">
        <v>0</v>
      </c>
      <c r="BE102" s="7"/>
      <c r="BF102" s="7">
        <f>IF(EF102&gt;=70, 5, 0)</f>
        <v>0</v>
      </c>
      <c r="BG102" s="7"/>
      <c r="BH102" s="7"/>
      <c r="BI102" s="7">
        <v>0</v>
      </c>
      <c r="BJ102" s="6"/>
      <c r="BK102" s="6">
        <f>IF(EW102&gt;=70, 6, 0)</f>
        <v>0</v>
      </c>
      <c r="BL102" s="6">
        <v>0</v>
      </c>
      <c r="BM102" s="7">
        <v>0</v>
      </c>
      <c r="BN102" s="7">
        <v>0</v>
      </c>
      <c r="BO102" s="7">
        <v>0</v>
      </c>
      <c r="BP102" s="6"/>
      <c r="BQ102" s="6">
        <f>IF(EZ102&gt;=70, 6, 0)</f>
        <v>0</v>
      </c>
      <c r="BR102" s="6">
        <v>-5</v>
      </c>
      <c r="BS102" s="7"/>
      <c r="BT102" s="7">
        <v>0</v>
      </c>
      <c r="BU102" s="7">
        <v>0</v>
      </c>
      <c r="BV102" s="6"/>
      <c r="BW102" s="6">
        <v>0</v>
      </c>
      <c r="BX102" s="6">
        <f>IF(EK102&gt;=70, 5, 0)</f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  <c r="CK102" s="7">
        <v>0</v>
      </c>
      <c r="CL102" s="7">
        <v>-5</v>
      </c>
      <c r="CM102" s="7">
        <v>0</v>
      </c>
      <c r="CN102" s="6">
        <v>0</v>
      </c>
      <c r="CO102" s="6">
        <f>IF(ES102&gt;=70, 5, 0)</f>
        <v>0</v>
      </c>
      <c r="CP102" s="6">
        <v>0</v>
      </c>
      <c r="CQ102" s="6"/>
      <c r="CR102" s="6">
        <v>0</v>
      </c>
      <c r="CS102" s="7"/>
      <c r="CT102" s="7">
        <f>IF(FC102&gt;=70, 6, 0)</f>
        <v>0</v>
      </c>
      <c r="CU102" s="7">
        <v>0</v>
      </c>
      <c r="CV102" s="6"/>
      <c r="CW102" s="7">
        <v>0</v>
      </c>
      <c r="CX102" s="7">
        <v>0</v>
      </c>
      <c r="CY102" s="7">
        <v>15</v>
      </c>
      <c r="CZ102" s="7">
        <v>0</v>
      </c>
      <c r="DA102" s="7">
        <v>0</v>
      </c>
      <c r="DB102" s="7">
        <f>IF(AND(DS102&gt;0,DW102&gt;0),4,0)</f>
        <v>0</v>
      </c>
      <c r="DC102" s="7">
        <f>IF(AND(EF102&gt;0,EK102&gt;0,EP102&gt;0),4,0)</f>
        <v>4</v>
      </c>
      <c r="DD102" s="7">
        <f>IF(SUM(BW102,BY102,CB102,CC102,CE102,CH102,CK102,CL102,CN102,CP102)&gt;-1,4,0)</f>
        <v>0</v>
      </c>
      <c r="DE102" s="7">
        <f>IF(FC102&gt;0,4,0)</f>
        <v>0</v>
      </c>
      <c r="DF102" s="6"/>
      <c r="DG102" s="10">
        <f>SUM(AS102:DF102)</f>
        <v>11</v>
      </c>
      <c r="DH102" s="10">
        <v>50</v>
      </c>
      <c r="DI102" s="17">
        <f>DG102+DH102</f>
        <v>61</v>
      </c>
      <c r="DJ102" s="1">
        <v>91.43</v>
      </c>
      <c r="DK102" s="18">
        <v>100</v>
      </c>
      <c r="DL102" s="18">
        <v>50</v>
      </c>
      <c r="DM102" s="29">
        <f>AVERAGE(DK102:DL102)</f>
        <v>75</v>
      </c>
      <c r="DN102" s="1">
        <v>0</v>
      </c>
      <c r="DO102" s="29">
        <v>75</v>
      </c>
      <c r="DP102" s="1">
        <v>0</v>
      </c>
      <c r="DQ102" s="1"/>
      <c r="DR102" s="1">
        <f>IF(DQ102&gt;68, 68, DQ102)</f>
        <v>0</v>
      </c>
      <c r="DS102" s="1">
        <f>MAX(DP102,DR102)</f>
        <v>0</v>
      </c>
      <c r="DT102" s="29"/>
      <c r="DU102" s="29"/>
      <c r="DV102" s="29">
        <f>IF(DU102&gt;68,68,DU102)</f>
        <v>0</v>
      </c>
      <c r="DW102" s="29">
        <f>MAX(DT102,DV102)</f>
        <v>0</v>
      </c>
      <c r="DX102" s="18">
        <v>0</v>
      </c>
      <c r="DY102" s="18">
        <v>0</v>
      </c>
      <c r="DZ102" s="1"/>
      <c r="EA102" s="15">
        <f>AVERAGE(DJ102,DM102:DO102, DS102, DW102)</f>
        <v>40.238333333333337</v>
      </c>
      <c r="EB102" s="1">
        <v>46.67</v>
      </c>
      <c r="EC102" s="1">
        <v>33.33</v>
      </c>
      <c r="ED102" s="1">
        <v>0</v>
      </c>
      <c r="EE102" s="1">
        <f>IF(ED102&gt;68,68,ED102)</f>
        <v>0</v>
      </c>
      <c r="EF102" s="1">
        <f>MAX(EB102:EC102,EE102)</f>
        <v>46.67</v>
      </c>
      <c r="EG102" s="29">
        <v>0</v>
      </c>
      <c r="EH102" s="29">
        <v>20</v>
      </c>
      <c r="EI102" s="29">
        <v>0</v>
      </c>
      <c r="EJ102" s="29">
        <f>IF(EI102&gt;68,68,EI102)</f>
        <v>0</v>
      </c>
      <c r="EK102" s="29">
        <f>MAX(EG102:EH102,EJ102)</f>
        <v>20</v>
      </c>
      <c r="EL102" s="1">
        <v>0</v>
      </c>
      <c r="EM102" s="1">
        <v>33.33</v>
      </c>
      <c r="EN102" s="1">
        <v>0</v>
      </c>
      <c r="EO102" s="1">
        <f>IF(EN102&gt;68,68,EN102)</f>
        <v>0</v>
      </c>
      <c r="EP102" s="1">
        <f>MAX(EL102:EM102,EO102)</f>
        <v>33.33</v>
      </c>
      <c r="EQ102" s="29">
        <v>0</v>
      </c>
      <c r="ER102" s="29">
        <v>0</v>
      </c>
      <c r="ES102" s="29"/>
      <c r="ET102" s="15">
        <f>AVERAGE(EF102,EK102,EP102,ES102)</f>
        <v>33.333333333333336</v>
      </c>
      <c r="EU102" s="1">
        <v>0</v>
      </c>
      <c r="EV102" s="1">
        <v>0</v>
      </c>
      <c r="EW102" s="1">
        <f>MIN(MAX(EU102:EV102)+0.2*FC102, 100)</f>
        <v>0</v>
      </c>
      <c r="EX102" s="29">
        <v>50</v>
      </c>
      <c r="EY102" s="29">
        <v>0</v>
      </c>
      <c r="EZ102" s="29">
        <f>MIN(MAX(EX102:EY102)+0.15*FC102, 100)</f>
        <v>50</v>
      </c>
      <c r="FA102" s="1">
        <v>0</v>
      </c>
      <c r="FB102" s="1">
        <v>0</v>
      </c>
      <c r="FC102" s="1">
        <f>MAX(FA102:FB102)</f>
        <v>0</v>
      </c>
      <c r="FD102" s="15">
        <f>AVERAGE(EW102,EZ102,FC102)</f>
        <v>16.666666666666668</v>
      </c>
      <c r="FE102" s="3">
        <v>0.25</v>
      </c>
      <c r="FF102" s="3">
        <v>0.2</v>
      </c>
      <c r="FG102" s="3">
        <v>0.25</v>
      </c>
      <c r="FH102" s="3">
        <v>0.3</v>
      </c>
      <c r="FI102" s="25">
        <f>MIN(IF(D102="Yes",AR102+DI102,0),100)</f>
        <v>63</v>
      </c>
      <c r="FJ102" s="25">
        <f>IF(FN102&lt;0,FI102+FN102*-4,FI102)</f>
        <v>63</v>
      </c>
      <c r="FK102" s="25">
        <f>MIN(IF(D102="Yes",AR102+EA102,0), 100)</f>
        <v>42.238333333333337</v>
      </c>
      <c r="FL102" s="25">
        <f>MIN(IF(D102="Yes",AR102+ET102,0),100)</f>
        <v>35.333333333333336</v>
      </c>
      <c r="FM102" s="25">
        <f>MIN(IF(D102="Yes",AR102+FD102,0), 100)</f>
        <v>18.666666666666668</v>
      </c>
      <c r="FN102" s="26">
        <f>FE102*FI102+FF102*FK102+FG102*FL102+FH102*FM102</f>
        <v>38.631000000000007</v>
      </c>
      <c r="FO102" s="26">
        <f>FE102*FJ102+FF102*FK102+FG102*FL102+FH102*FM102</f>
        <v>38.631000000000007</v>
      </c>
    </row>
    <row r="103" spans="1:171" customFormat="1" x14ac:dyDescent="0.3">
      <c r="A103">
        <v>1402019072</v>
      </c>
      <c r="B103" t="s">
        <v>281</v>
      </c>
      <c r="C103" t="s">
        <v>140</v>
      </c>
      <c r="D103" s="2" t="s">
        <v>301</v>
      </c>
      <c r="E103" s="6">
        <v>1</v>
      </c>
      <c r="F103" s="6">
        <v>1</v>
      </c>
      <c r="G103" s="7">
        <v>1</v>
      </c>
      <c r="H103" s="7"/>
      <c r="I103" s="6"/>
      <c r="J103" s="6">
        <v>1</v>
      </c>
      <c r="K103" s="7"/>
      <c r="L103" s="7"/>
      <c r="M103" s="6"/>
      <c r="N103" s="8"/>
      <c r="O103" s="7"/>
      <c r="P103" s="7"/>
      <c r="Q103" s="6"/>
      <c r="R103" s="8"/>
      <c r="S103" s="7">
        <v>0</v>
      </c>
      <c r="T103" s="7">
        <v>1</v>
      </c>
      <c r="U103" s="6"/>
      <c r="V103" s="6"/>
      <c r="W103" s="7"/>
      <c r="X103" s="7"/>
      <c r="Y103" s="6"/>
      <c r="Z103" s="6"/>
      <c r="AA103" s="7"/>
      <c r="AB103" s="7"/>
      <c r="AC103" s="6"/>
      <c r="AD103" s="6"/>
      <c r="AE103" s="7"/>
      <c r="AF103" s="8"/>
      <c r="AG103" s="10">
        <v>14</v>
      </c>
      <c r="AH103" s="10">
        <v>10</v>
      </c>
      <c r="AI103" s="10">
        <f>COUNT(E103:AF103)</f>
        <v>6</v>
      </c>
      <c r="AJ103" s="22">
        <f>IF(D103="Yes",(AG103-AI103+(DI103-50)/AH103)/AG103,0)</f>
        <v>0.7857142857142857</v>
      </c>
      <c r="AK103" s="11">
        <f>SUM(E103:AF103)</f>
        <v>5</v>
      </c>
      <c r="AL103" s="10">
        <f>MAX(AK103-AM103-AN103,0)*-1</f>
        <v>0</v>
      </c>
      <c r="AM103" s="10">
        <v>10</v>
      </c>
      <c r="AN103" s="10">
        <v>3</v>
      </c>
      <c r="AO103" s="7">
        <f>AK103+AL103+AP103</f>
        <v>5</v>
      </c>
      <c r="AP103" s="6"/>
      <c r="AQ103" s="3">
        <v>0.5</v>
      </c>
      <c r="AR103" s="15">
        <f>MIN(AO103,AM103)*AQ103</f>
        <v>2.5</v>
      </c>
      <c r="AS103" s="6">
        <v>0</v>
      </c>
      <c r="AT103" s="6">
        <v>0</v>
      </c>
      <c r="AU103" s="6">
        <v>1</v>
      </c>
      <c r="AV103" s="6">
        <v>0</v>
      </c>
      <c r="AW103" s="7"/>
      <c r="AX103" s="7">
        <v>0</v>
      </c>
      <c r="AY103" s="7"/>
      <c r="AZ103" s="7">
        <v>0</v>
      </c>
      <c r="BA103" s="6"/>
      <c r="BB103" s="6">
        <v>0</v>
      </c>
      <c r="BC103" s="6"/>
      <c r="BD103" s="6">
        <v>-5</v>
      </c>
      <c r="BE103" s="7"/>
      <c r="BF103" s="7">
        <f>IF(EF103&gt;=70, 5, 0)</f>
        <v>0</v>
      </c>
      <c r="BG103" s="7"/>
      <c r="BH103" s="7"/>
      <c r="BI103" s="7">
        <v>-5</v>
      </c>
      <c r="BJ103" s="6"/>
      <c r="BK103" s="6">
        <f>IF(EW103&gt;=70, 6, 0)</f>
        <v>0</v>
      </c>
      <c r="BL103" s="6">
        <v>0</v>
      </c>
      <c r="BM103" s="7">
        <v>0</v>
      </c>
      <c r="BN103" s="7">
        <v>0</v>
      </c>
      <c r="BO103" s="7">
        <v>-5</v>
      </c>
      <c r="BP103" s="6"/>
      <c r="BQ103" s="6">
        <f>IF(EZ103&gt;=70, 6, 0)</f>
        <v>0</v>
      </c>
      <c r="BR103" s="6">
        <v>0</v>
      </c>
      <c r="BS103" s="7"/>
      <c r="BT103" s="7">
        <v>0</v>
      </c>
      <c r="BU103" s="7">
        <v>0</v>
      </c>
      <c r="BV103" s="6"/>
      <c r="BW103" s="6">
        <v>0</v>
      </c>
      <c r="BX103" s="6">
        <f>IF(EK103&gt;=70, 5, 0)</f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6">
        <v>0</v>
      </c>
      <c r="CK103" s="7">
        <v>0</v>
      </c>
      <c r="CL103" s="7">
        <v>-5</v>
      </c>
      <c r="CM103" s="7">
        <v>-5</v>
      </c>
      <c r="CN103" s="6">
        <v>-5</v>
      </c>
      <c r="CO103" s="6">
        <f>IF(ES103&gt;=70, 5, 0)</f>
        <v>0</v>
      </c>
      <c r="CP103" s="6">
        <v>-5</v>
      </c>
      <c r="CQ103" s="6"/>
      <c r="CR103" s="6">
        <v>-5</v>
      </c>
      <c r="CS103" s="7"/>
      <c r="CT103" s="7">
        <f>IF(FC103&gt;=70, 6, 0)</f>
        <v>0</v>
      </c>
      <c r="CU103" s="7">
        <v>-5</v>
      </c>
      <c r="CV103" s="6">
        <v>20</v>
      </c>
      <c r="CW103" s="7">
        <v>0</v>
      </c>
      <c r="CX103" s="7">
        <v>0</v>
      </c>
      <c r="CY103" s="7">
        <v>15</v>
      </c>
      <c r="CZ103" s="7">
        <v>0</v>
      </c>
      <c r="DA103" s="7">
        <v>0</v>
      </c>
      <c r="DB103" s="7">
        <f>IF(AND(DS103&gt;0,DW103&gt;0),4,0)</f>
        <v>0</v>
      </c>
      <c r="DC103" s="7">
        <f>IF(AND(EF103&gt;0,EK103&gt;0,EP103&gt;0),4,0)</f>
        <v>4</v>
      </c>
      <c r="DD103" s="7">
        <f>IF(SUM(BW103,BY103,CB103,CC103,CE103,CH103,CK103,CL103,CN103,CP103)&gt;-1,4,0)</f>
        <v>0</v>
      </c>
      <c r="DE103" s="7">
        <f>IF(FC103&gt;0,4,0)</f>
        <v>0</v>
      </c>
      <c r="DF103" s="6">
        <f>5+5+5+10+5+5</f>
        <v>35</v>
      </c>
      <c r="DG103" s="10">
        <f>SUM(AS103:DF103)</f>
        <v>30</v>
      </c>
      <c r="DH103" s="10">
        <v>50</v>
      </c>
      <c r="DI103" s="17">
        <f>DG103+DH103</f>
        <v>80</v>
      </c>
      <c r="DJ103" s="1">
        <v>85.71</v>
      </c>
      <c r="DK103" s="18">
        <v>50</v>
      </c>
      <c r="DL103" s="18">
        <v>100</v>
      </c>
      <c r="DM103" s="29">
        <f>AVERAGE(DK103:DL103)</f>
        <v>75</v>
      </c>
      <c r="DN103" s="1">
        <v>0</v>
      </c>
      <c r="DO103" s="29">
        <v>0</v>
      </c>
      <c r="DP103" s="1">
        <v>0</v>
      </c>
      <c r="DQ103" s="1"/>
      <c r="DR103" s="1">
        <f>IF(DQ103&gt;68, 68, DQ103)</f>
        <v>0</v>
      </c>
      <c r="DS103" s="1">
        <f>MAX(DP103,DR103)</f>
        <v>0</v>
      </c>
      <c r="DT103" s="29"/>
      <c r="DU103" s="29"/>
      <c r="DV103" s="29">
        <f>IF(DU103&gt;68,68,DU103)</f>
        <v>0</v>
      </c>
      <c r="DW103" s="29">
        <f>MAX(DT103,DV103)</f>
        <v>0</v>
      </c>
      <c r="DX103" s="18">
        <v>0</v>
      </c>
      <c r="DY103" s="18">
        <v>0</v>
      </c>
      <c r="DZ103" s="1"/>
      <c r="EA103" s="15">
        <f>AVERAGE(DJ103,DM103:DO103, DS103, DW103)</f>
        <v>26.784999999999997</v>
      </c>
      <c r="EB103" s="1">
        <v>26.67</v>
      </c>
      <c r="EC103" s="1">
        <v>46.67</v>
      </c>
      <c r="ED103" s="1">
        <v>0</v>
      </c>
      <c r="EE103" s="1">
        <f>IF(ED103&gt;68,68,ED103)</f>
        <v>0</v>
      </c>
      <c r="EF103" s="1">
        <f>MAX(EB103:EC103,EE103)</f>
        <v>46.67</v>
      </c>
      <c r="EG103" s="29">
        <v>5.56</v>
      </c>
      <c r="EH103" s="29">
        <v>6.67</v>
      </c>
      <c r="EI103" s="29">
        <v>0</v>
      </c>
      <c r="EJ103" s="29">
        <f>IF(EI103&gt;68,68,EI103)</f>
        <v>0</v>
      </c>
      <c r="EK103" s="29">
        <f>MAX(EG103:EH103,EJ103)</f>
        <v>6.67</v>
      </c>
      <c r="EL103" s="1">
        <v>5.56</v>
      </c>
      <c r="EM103" s="1">
        <v>13.33</v>
      </c>
      <c r="EN103" s="1">
        <v>0</v>
      </c>
      <c r="EO103" s="1">
        <f>IF(EN103&gt;68,68,EN103)</f>
        <v>0</v>
      </c>
      <c r="EP103" s="1">
        <f>MAX(EL103:EM103,EO103)</f>
        <v>13.33</v>
      </c>
      <c r="EQ103" s="29">
        <v>0</v>
      </c>
      <c r="ER103" s="29">
        <v>0</v>
      </c>
      <c r="ES103" s="29"/>
      <c r="ET103" s="15">
        <f>AVERAGE(EF103,EK103,EP103,ES103)</f>
        <v>22.223333333333333</v>
      </c>
      <c r="EU103" s="1">
        <v>6.67</v>
      </c>
      <c r="EV103" s="1">
        <v>0</v>
      </c>
      <c r="EW103" s="1">
        <f>MIN(MAX(EU103:EV103)+0.2*FC103, 100)</f>
        <v>6.67</v>
      </c>
      <c r="EX103" s="29">
        <v>41.67</v>
      </c>
      <c r="EY103" s="29">
        <v>0</v>
      </c>
      <c r="EZ103" s="29">
        <f>MIN(MAX(EX103:EY103)+0.15*FC103, 100)</f>
        <v>41.67</v>
      </c>
      <c r="FA103" s="1">
        <v>0</v>
      </c>
      <c r="FB103" s="1">
        <v>0</v>
      </c>
      <c r="FC103" s="1">
        <f>MAX(FA103:FB103)</f>
        <v>0</v>
      </c>
      <c r="FD103" s="15">
        <f>AVERAGE(EW103,EZ103,FC103)</f>
        <v>16.113333333333333</v>
      </c>
      <c r="FE103" s="3">
        <v>0.25</v>
      </c>
      <c r="FF103" s="3">
        <v>0.2</v>
      </c>
      <c r="FG103" s="3">
        <v>0.25</v>
      </c>
      <c r="FH103" s="3">
        <v>0.3</v>
      </c>
      <c r="FI103" s="25">
        <f>MIN(IF(D103="Yes",AR103+DI103,0),100)</f>
        <v>82.5</v>
      </c>
      <c r="FJ103" s="25">
        <f>IF(FN103&lt;0,FI103+FN103*-4,FI103)</f>
        <v>82.5</v>
      </c>
      <c r="FK103" s="25">
        <f>MIN(IF(D103="Yes",AR103+EA103,0), 100)</f>
        <v>29.284999999999997</v>
      </c>
      <c r="FL103" s="25">
        <f>MIN(IF(D103="Yes",AR103+ET103,0),100)</f>
        <v>24.723333333333333</v>
      </c>
      <c r="FM103" s="25">
        <f>MIN(IF(D103="Yes",AR103+FD103,0), 100)</f>
        <v>18.613333333333333</v>
      </c>
      <c r="FN103" s="26">
        <f>FE103*FI103+FF103*FK103+FG103*FL103+FH103*FM103</f>
        <v>38.246833333333328</v>
      </c>
      <c r="FO103" s="26">
        <f>FE103*FJ103+FF103*FK103+FG103*FL103+FH103*FM103</f>
        <v>38.246833333333328</v>
      </c>
    </row>
    <row r="104" spans="1:171" customFormat="1" x14ac:dyDescent="0.3">
      <c r="A104">
        <v>1402019001</v>
      </c>
      <c r="B104" t="s">
        <v>258</v>
      </c>
      <c r="C104" t="s">
        <v>140</v>
      </c>
      <c r="D104" s="2" t="s">
        <v>301</v>
      </c>
      <c r="E104" s="6"/>
      <c r="F104" s="6">
        <v>1</v>
      </c>
      <c r="G104" s="7">
        <v>1</v>
      </c>
      <c r="H104" s="7"/>
      <c r="I104" s="6"/>
      <c r="J104" s="6">
        <v>1</v>
      </c>
      <c r="K104" s="7">
        <v>1</v>
      </c>
      <c r="L104" s="7"/>
      <c r="M104" s="6"/>
      <c r="N104" s="8"/>
      <c r="O104" s="7"/>
      <c r="P104" s="7"/>
      <c r="Q104" s="6"/>
      <c r="R104" s="8"/>
      <c r="S104" s="7">
        <v>1</v>
      </c>
      <c r="T104" s="7">
        <v>1</v>
      </c>
      <c r="U104" s="6"/>
      <c r="V104" s="6"/>
      <c r="W104" s="7"/>
      <c r="X104" s="7"/>
      <c r="Y104" s="6"/>
      <c r="Z104" s="6"/>
      <c r="AA104" s="7"/>
      <c r="AB104" s="7"/>
      <c r="AC104" s="6">
        <v>1</v>
      </c>
      <c r="AD104" s="6"/>
      <c r="AE104" s="7"/>
      <c r="AF104" s="8"/>
      <c r="AG104" s="10">
        <v>14</v>
      </c>
      <c r="AH104" s="10">
        <v>10</v>
      </c>
      <c r="AI104" s="10">
        <f>COUNT(E104:AF104)</f>
        <v>7</v>
      </c>
      <c r="AJ104" s="22">
        <f>IF(D104="Yes",(AG104-AI104+(DI104-50)/AH104)/AG104,0)</f>
        <v>0.55714285714285716</v>
      </c>
      <c r="AK104" s="11">
        <f>SUM(E104:AF104)</f>
        <v>7</v>
      </c>
      <c r="AL104" s="10">
        <f>MAX(AK104-AM104-AN104,0)*-1</f>
        <v>0</v>
      </c>
      <c r="AM104" s="10">
        <v>10</v>
      </c>
      <c r="AN104" s="10">
        <v>3</v>
      </c>
      <c r="AO104" s="7">
        <f>AK104+AL104+AP104</f>
        <v>7</v>
      </c>
      <c r="AP104" s="6"/>
      <c r="AQ104" s="3">
        <v>0.5</v>
      </c>
      <c r="AR104" s="15">
        <f>MIN(AO104,AM104)*AQ104</f>
        <v>3.5</v>
      </c>
      <c r="AS104" s="6">
        <v>0</v>
      </c>
      <c r="AT104" s="6">
        <v>0</v>
      </c>
      <c r="AU104" s="6">
        <v>1</v>
      </c>
      <c r="AV104" s="6">
        <v>0</v>
      </c>
      <c r="AW104" s="7"/>
      <c r="AX104" s="7">
        <v>0</v>
      </c>
      <c r="AY104" s="7"/>
      <c r="AZ104" s="7">
        <v>-5</v>
      </c>
      <c r="BA104" s="6"/>
      <c r="BB104" s="6">
        <v>0</v>
      </c>
      <c r="BC104" s="6"/>
      <c r="BD104" s="6">
        <v>0</v>
      </c>
      <c r="BE104" s="7"/>
      <c r="BF104" s="7">
        <f>IF(EF104&gt;=70, 5, 0)</f>
        <v>0</v>
      </c>
      <c r="BG104" s="7"/>
      <c r="BH104" s="7"/>
      <c r="BI104" s="7">
        <v>0</v>
      </c>
      <c r="BJ104" s="6"/>
      <c r="BK104" s="6">
        <f>IF(EW104&gt;=70, 6, 0)</f>
        <v>0</v>
      </c>
      <c r="BL104" s="6">
        <v>0</v>
      </c>
      <c r="BM104" s="7">
        <v>0</v>
      </c>
      <c r="BN104" s="7">
        <v>-5</v>
      </c>
      <c r="BO104" s="7">
        <v>0</v>
      </c>
      <c r="BP104" s="6">
        <v>2</v>
      </c>
      <c r="BQ104" s="6">
        <f>IF(EZ104&gt;=70, 6, 0)</f>
        <v>0</v>
      </c>
      <c r="BR104" s="6">
        <v>0</v>
      </c>
      <c r="BS104" s="7"/>
      <c r="BT104" s="7">
        <v>0</v>
      </c>
      <c r="BU104" s="7">
        <v>0</v>
      </c>
      <c r="BV104" s="6"/>
      <c r="BW104" s="6">
        <v>0</v>
      </c>
      <c r="BX104" s="6">
        <f>IF(EK104&gt;=70, 5, 0)</f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  <c r="CF104" s="6">
        <v>0</v>
      </c>
      <c r="CG104" s="6">
        <v>0</v>
      </c>
      <c r="CH104" s="6">
        <v>0</v>
      </c>
      <c r="CI104" s="6">
        <v>0</v>
      </c>
      <c r="CJ104" s="6">
        <v>0</v>
      </c>
      <c r="CK104" s="7">
        <v>0</v>
      </c>
      <c r="CL104" s="7">
        <v>0</v>
      </c>
      <c r="CM104" s="7">
        <v>0</v>
      </c>
      <c r="CN104" s="6">
        <v>0</v>
      </c>
      <c r="CO104" s="6">
        <f>IF(ES104&gt;=70, 5, 0)</f>
        <v>0</v>
      </c>
      <c r="CP104" s="6">
        <v>-5</v>
      </c>
      <c r="CQ104" s="6"/>
      <c r="CR104" s="6">
        <v>0</v>
      </c>
      <c r="CS104" s="7"/>
      <c r="CT104" s="7">
        <f>IF(FC104&gt;=70, 6, 0)</f>
        <v>0</v>
      </c>
      <c r="CU104" s="7">
        <v>0</v>
      </c>
      <c r="CV104" s="6"/>
      <c r="CW104" s="7">
        <v>6</v>
      </c>
      <c r="CX104" s="7">
        <v>0</v>
      </c>
      <c r="CY104" s="7">
        <v>10</v>
      </c>
      <c r="CZ104" s="7">
        <v>0</v>
      </c>
      <c r="DA104" s="7">
        <v>0</v>
      </c>
      <c r="DB104" s="7">
        <f>IF(AND(DS104&gt;0,DW104&gt;0),4,0)</f>
        <v>0</v>
      </c>
      <c r="DC104" s="7">
        <f>IF(AND(EF104&gt;0,EK104&gt;0,EP104&gt;0),4,0)</f>
        <v>4</v>
      </c>
      <c r="DD104" s="7">
        <f>IF(SUM(BW104,BY104,CB104,CC104,CE104,CH104,CK104,CL104,CN104,CP104)&gt;-1,4,0)</f>
        <v>0</v>
      </c>
      <c r="DE104" s="7">
        <f>IF(FC104&gt;0,4,0)</f>
        <v>0</v>
      </c>
      <c r="DF104" s="6"/>
      <c r="DG104" s="10">
        <f>SUM(AS104:DF104)</f>
        <v>8</v>
      </c>
      <c r="DH104" s="10">
        <v>50</v>
      </c>
      <c r="DI104" s="17">
        <f>DG104+DH104</f>
        <v>58</v>
      </c>
      <c r="DJ104" s="1">
        <v>71.430000000000007</v>
      </c>
      <c r="DK104" s="18">
        <v>50</v>
      </c>
      <c r="DL104" s="18">
        <v>50</v>
      </c>
      <c r="DM104" s="29">
        <f>AVERAGE(DK104:DL104)</f>
        <v>50</v>
      </c>
      <c r="DN104" s="1">
        <v>0</v>
      </c>
      <c r="DO104" s="29">
        <v>45</v>
      </c>
      <c r="DP104" s="1">
        <v>0</v>
      </c>
      <c r="DQ104" s="1"/>
      <c r="DR104" s="1">
        <f>IF(DQ104&gt;68, 68, DQ104)</f>
        <v>0</v>
      </c>
      <c r="DS104" s="1">
        <f>MAX(DP104,DR104)</f>
        <v>0</v>
      </c>
      <c r="DT104" s="29"/>
      <c r="DU104" s="29"/>
      <c r="DV104" s="29">
        <f>IF(DU104&gt;68,68,DU104)</f>
        <v>0</v>
      </c>
      <c r="DW104" s="29">
        <f>MAX(DT104,DV104)</f>
        <v>0</v>
      </c>
      <c r="DX104" s="18">
        <v>0</v>
      </c>
      <c r="DY104" s="18">
        <v>0</v>
      </c>
      <c r="DZ104" s="1"/>
      <c r="EA104" s="15">
        <f>AVERAGE(DJ104,DM104:DO104, DS104, DW104)</f>
        <v>27.738333333333333</v>
      </c>
      <c r="EB104" s="1">
        <v>40</v>
      </c>
      <c r="EC104" s="1">
        <v>46.67</v>
      </c>
      <c r="ED104" s="1">
        <v>6.67</v>
      </c>
      <c r="EE104" s="1">
        <f>IF(ED104&gt;68,68,ED104)</f>
        <v>6.67</v>
      </c>
      <c r="EF104" s="1">
        <f>MAX(EB104:EC104,EE104)</f>
        <v>46.67</v>
      </c>
      <c r="EG104" s="29">
        <v>0</v>
      </c>
      <c r="EH104" s="29">
        <v>26.67</v>
      </c>
      <c r="EI104" s="29">
        <v>26.67</v>
      </c>
      <c r="EJ104" s="29">
        <f>IF(EI104&gt;68,68,EI104)</f>
        <v>26.67</v>
      </c>
      <c r="EK104" s="29">
        <f>MAX(EG104:EH104,EJ104)</f>
        <v>26.67</v>
      </c>
      <c r="EL104" s="1">
        <v>0</v>
      </c>
      <c r="EM104" s="1">
        <v>40</v>
      </c>
      <c r="EN104" s="1">
        <v>20</v>
      </c>
      <c r="EO104" s="1">
        <f>IF(EN104&gt;68,68,EN104)</f>
        <v>20</v>
      </c>
      <c r="EP104" s="1">
        <f>MAX(EL104:EM104,EO104)</f>
        <v>40</v>
      </c>
      <c r="EQ104" s="29">
        <v>0</v>
      </c>
      <c r="ER104" s="29">
        <v>0</v>
      </c>
      <c r="ES104" s="29"/>
      <c r="ET104" s="15">
        <f>AVERAGE(EF104,EK104,EP104,ES104)</f>
        <v>37.78</v>
      </c>
      <c r="EU104" s="1">
        <v>0</v>
      </c>
      <c r="EV104" s="1">
        <v>0</v>
      </c>
      <c r="EW104" s="1">
        <f>MIN(MAX(EU104:EV104)+0.2*FC104, 100)</f>
        <v>0</v>
      </c>
      <c r="EX104" s="29">
        <v>50</v>
      </c>
      <c r="EY104" s="29">
        <v>0</v>
      </c>
      <c r="EZ104" s="29">
        <f>MIN(MAX(EX104:EY104)+0.15*FC104, 100)</f>
        <v>50</v>
      </c>
      <c r="FA104" s="1">
        <v>0</v>
      </c>
      <c r="FB104" s="1">
        <v>0</v>
      </c>
      <c r="FC104" s="1">
        <f>MAX(FA104:FB104)</f>
        <v>0</v>
      </c>
      <c r="FD104" s="15">
        <f>AVERAGE(EW104,EZ104,FC104)</f>
        <v>16.666666666666668</v>
      </c>
      <c r="FE104" s="3">
        <v>0.25</v>
      </c>
      <c r="FF104" s="3">
        <v>0.2</v>
      </c>
      <c r="FG104" s="3">
        <v>0.25</v>
      </c>
      <c r="FH104" s="3">
        <v>0.3</v>
      </c>
      <c r="FI104" s="25">
        <f>MIN(IF(D104="Yes",AR104+DI104,0),100)</f>
        <v>61.5</v>
      </c>
      <c r="FJ104" s="25">
        <f>IF(FN104&lt;0,FI104+FN104*-4,FI104)</f>
        <v>61.5</v>
      </c>
      <c r="FK104" s="25">
        <f>MIN(IF(D104="Yes",AR104+EA104,0), 100)</f>
        <v>31.238333333333333</v>
      </c>
      <c r="FL104" s="25">
        <f>MIN(IF(D104="Yes",AR104+ET104,0),100)</f>
        <v>41.28</v>
      </c>
      <c r="FM104" s="25">
        <f>MIN(IF(D104="Yes",AR104+FD104,0), 100)</f>
        <v>20.166666666666668</v>
      </c>
      <c r="FN104" s="26">
        <f>FE104*FI104+FF104*FK104+FG104*FL104+FH104*FM104</f>
        <v>37.992666666666665</v>
      </c>
      <c r="FO104" s="26">
        <f>FE104*FJ104+FF104*FK104+FG104*FL104+FH104*FM104</f>
        <v>37.992666666666665</v>
      </c>
    </row>
    <row r="105" spans="1:171" customFormat="1" x14ac:dyDescent="0.3">
      <c r="A105" s="30">
        <v>1402017019</v>
      </c>
      <c r="B105" s="30" t="s">
        <v>132</v>
      </c>
      <c r="C105" t="s">
        <v>140</v>
      </c>
      <c r="D105" s="2" t="s">
        <v>301</v>
      </c>
      <c r="E105" s="6">
        <v>1</v>
      </c>
      <c r="F105" s="6"/>
      <c r="G105" s="7"/>
      <c r="H105" s="7">
        <v>1</v>
      </c>
      <c r="I105" s="6">
        <v>1</v>
      </c>
      <c r="J105" s="6"/>
      <c r="K105" s="7"/>
      <c r="L105" s="7"/>
      <c r="M105" s="6"/>
      <c r="N105" s="8"/>
      <c r="O105" s="7"/>
      <c r="P105" s="7"/>
      <c r="Q105" s="6"/>
      <c r="R105" s="8"/>
      <c r="S105" s="7">
        <v>1</v>
      </c>
      <c r="T105" s="7"/>
      <c r="U105" s="6"/>
      <c r="V105" s="16"/>
      <c r="W105" s="7"/>
      <c r="X105" s="7"/>
      <c r="Y105" s="6"/>
      <c r="Z105" s="6"/>
      <c r="AA105" s="7"/>
      <c r="AB105" s="7"/>
      <c r="AC105" s="6"/>
      <c r="AD105" s="6"/>
      <c r="AE105" s="7"/>
      <c r="AF105" s="8"/>
      <c r="AG105" s="10">
        <v>14</v>
      </c>
      <c r="AH105" s="10">
        <v>10</v>
      </c>
      <c r="AI105" s="10">
        <f>COUNT(E105:AF105)</f>
        <v>4</v>
      </c>
      <c r="AJ105" s="22">
        <f>IF(D105="Yes",(AG105-AI105+(DI105-50)/AH105)/AG105,0)</f>
        <v>0.7142857142857143</v>
      </c>
      <c r="AK105" s="11">
        <f>SUM(E105:AF105)</f>
        <v>4</v>
      </c>
      <c r="AL105" s="10">
        <f>MAX(AK105-AM105-AN105,0)*-1</f>
        <v>0</v>
      </c>
      <c r="AM105" s="10">
        <v>10</v>
      </c>
      <c r="AN105" s="10">
        <v>3</v>
      </c>
      <c r="AO105" s="7">
        <f>AK105+AL105+AP105</f>
        <v>4</v>
      </c>
      <c r="AP105" s="6"/>
      <c r="AQ105" s="3">
        <v>0.5</v>
      </c>
      <c r="AR105" s="15">
        <f>MIN(AO105,AM105)*AQ105</f>
        <v>2</v>
      </c>
      <c r="AS105" s="6">
        <v>0</v>
      </c>
      <c r="AT105" s="6">
        <v>0</v>
      </c>
      <c r="AU105" s="6">
        <v>0</v>
      </c>
      <c r="AV105" s="6">
        <v>0</v>
      </c>
      <c r="AW105" s="7"/>
      <c r="AX105" s="7">
        <v>0</v>
      </c>
      <c r="AY105" s="7"/>
      <c r="AZ105" s="7">
        <v>0</v>
      </c>
      <c r="BA105" s="6"/>
      <c r="BB105" s="6">
        <v>3</v>
      </c>
      <c r="BC105" s="6"/>
      <c r="BD105" s="6">
        <v>0</v>
      </c>
      <c r="BE105" s="7"/>
      <c r="BF105" s="7">
        <f>IF(EF105&gt;=70, 5, 0)</f>
        <v>0</v>
      </c>
      <c r="BG105" s="7"/>
      <c r="BH105" s="7"/>
      <c r="BI105" s="7">
        <v>0</v>
      </c>
      <c r="BJ105" s="6"/>
      <c r="BK105" s="6">
        <f>IF(EW105&gt;=70, 6, 0)</f>
        <v>0</v>
      </c>
      <c r="BL105" s="6">
        <v>0</v>
      </c>
      <c r="BM105" s="7">
        <v>-5</v>
      </c>
      <c r="BN105" s="7">
        <v>-5</v>
      </c>
      <c r="BO105" s="7">
        <v>-5</v>
      </c>
      <c r="BP105" s="6"/>
      <c r="BQ105" s="6">
        <f>IF(EZ105&gt;=70, 6, 0)</f>
        <v>0</v>
      </c>
      <c r="BR105" s="6">
        <v>0</v>
      </c>
      <c r="BS105" s="7"/>
      <c r="BT105" s="7">
        <v>0</v>
      </c>
      <c r="BU105" s="7">
        <v>0</v>
      </c>
      <c r="BV105" s="6">
        <v>7</v>
      </c>
      <c r="BW105" s="6">
        <v>0</v>
      </c>
      <c r="BX105" s="6">
        <f>IF(EK105&gt;=70, 5, 0)</f>
        <v>0</v>
      </c>
      <c r="BY105" s="6">
        <v>0</v>
      </c>
      <c r="BZ105" s="6">
        <v>0</v>
      </c>
      <c r="CA105" s="6">
        <v>0</v>
      </c>
      <c r="CB105" s="6">
        <v>0</v>
      </c>
      <c r="CC105" s="6">
        <v>0</v>
      </c>
      <c r="CD105" s="6">
        <v>0</v>
      </c>
      <c r="CE105" s="6">
        <v>0</v>
      </c>
      <c r="CF105" s="6">
        <v>0</v>
      </c>
      <c r="CG105" s="6">
        <v>0</v>
      </c>
      <c r="CH105" s="6">
        <v>0</v>
      </c>
      <c r="CI105" s="6">
        <v>0</v>
      </c>
      <c r="CJ105" s="6">
        <v>0</v>
      </c>
      <c r="CK105" s="7">
        <v>0</v>
      </c>
      <c r="CL105" s="7">
        <v>-5</v>
      </c>
      <c r="CM105" s="7">
        <v>0</v>
      </c>
      <c r="CN105" s="6">
        <v>0</v>
      </c>
      <c r="CO105" s="6">
        <f>IF(ES105&gt;=70, 5, 0)</f>
        <v>0</v>
      </c>
      <c r="CP105" s="6">
        <v>-5</v>
      </c>
      <c r="CQ105" s="6"/>
      <c r="CR105" s="6">
        <v>0</v>
      </c>
      <c r="CS105" s="7"/>
      <c r="CT105" s="7">
        <f>IF(FC105&gt;=70, 6, 0)</f>
        <v>0</v>
      </c>
      <c r="CU105" s="7">
        <v>-5</v>
      </c>
      <c r="CV105" s="6"/>
      <c r="CW105" s="7">
        <v>6</v>
      </c>
      <c r="CX105" s="7">
        <v>0</v>
      </c>
      <c r="CY105" s="7">
        <v>0</v>
      </c>
      <c r="CZ105" s="7">
        <v>0</v>
      </c>
      <c r="DA105" s="7">
        <v>0</v>
      </c>
      <c r="DB105" s="7">
        <f>IF(AND(DS105&gt;0,DW105&gt;0),4,0)</f>
        <v>0</v>
      </c>
      <c r="DC105" s="7">
        <f>IF(AND(EF105&gt;0,EK105&gt;0,EP105&gt;0),4,0)</f>
        <v>4</v>
      </c>
      <c r="DD105" s="7">
        <f>IF(SUM(BW105,BY105,CB105,CC105,CE105,CH105,CK105,CL105,CN105,CP105)&gt;-1,4,0)</f>
        <v>0</v>
      </c>
      <c r="DE105" s="7">
        <f>IF(FC105&gt;0,4,0)</f>
        <v>0</v>
      </c>
      <c r="DF105" s="6">
        <f>5+5</f>
        <v>10</v>
      </c>
      <c r="DG105" s="10">
        <f>SUM(AS105:DF105)</f>
        <v>0</v>
      </c>
      <c r="DH105" s="10">
        <v>50</v>
      </c>
      <c r="DI105" s="17">
        <f>DG105+DH105</f>
        <v>50</v>
      </c>
      <c r="DJ105" s="1">
        <v>71.430000000000007</v>
      </c>
      <c r="DK105" s="18">
        <v>100</v>
      </c>
      <c r="DL105" s="18">
        <v>100</v>
      </c>
      <c r="DM105" s="29">
        <f>AVERAGE(DK105:DL105)</f>
        <v>100</v>
      </c>
      <c r="DN105" s="1">
        <v>100</v>
      </c>
      <c r="DO105" s="29">
        <v>45</v>
      </c>
      <c r="DP105" s="1">
        <v>0</v>
      </c>
      <c r="DQ105" s="1"/>
      <c r="DR105" s="1">
        <f>IF(DQ105&gt;68, 68, DQ105)</f>
        <v>0</v>
      </c>
      <c r="DS105" s="1">
        <f>MAX(DP105,DR105)</f>
        <v>0</v>
      </c>
      <c r="DT105" s="29"/>
      <c r="DU105" s="29"/>
      <c r="DV105" s="29">
        <f>IF(DU105&gt;68,68,DU105)</f>
        <v>0</v>
      </c>
      <c r="DW105" s="29">
        <f>MAX(DT105,DV105)</f>
        <v>0</v>
      </c>
      <c r="DX105" s="18">
        <v>0</v>
      </c>
      <c r="DY105" s="18">
        <v>0</v>
      </c>
      <c r="DZ105" s="1"/>
      <c r="EA105" s="15">
        <f>AVERAGE(DJ105,DM105:DO105, DS105, DW105)</f>
        <v>52.738333333333337</v>
      </c>
      <c r="EB105" s="1">
        <v>26.67</v>
      </c>
      <c r="EC105" s="1">
        <v>0</v>
      </c>
      <c r="ED105" s="1">
        <v>26.67</v>
      </c>
      <c r="EE105" s="1">
        <f>IF(ED105&gt;68,68,ED105)</f>
        <v>26.67</v>
      </c>
      <c r="EF105" s="1">
        <f>MAX(EB105:EC105,EE105)</f>
        <v>26.67</v>
      </c>
      <c r="EG105" s="29">
        <v>11.11</v>
      </c>
      <c r="EH105" s="29">
        <v>0</v>
      </c>
      <c r="EI105" s="29">
        <v>2.67</v>
      </c>
      <c r="EJ105" s="29">
        <f>IF(EI105&gt;68,68,EI105)</f>
        <v>2.67</v>
      </c>
      <c r="EK105" s="29">
        <f>MAX(EG105:EH105,EJ105)</f>
        <v>11.11</v>
      </c>
      <c r="EL105" s="1">
        <v>11.11</v>
      </c>
      <c r="EM105" s="1">
        <v>26.67</v>
      </c>
      <c r="EN105" s="1">
        <v>13.33</v>
      </c>
      <c r="EO105" s="1">
        <f>IF(EN105&gt;68,68,EN105)</f>
        <v>13.33</v>
      </c>
      <c r="EP105" s="1">
        <f>MAX(EL105:EM105,EO105)</f>
        <v>26.67</v>
      </c>
      <c r="EQ105" s="29">
        <v>0</v>
      </c>
      <c r="ER105" s="29">
        <v>0</v>
      </c>
      <c r="ES105" s="29"/>
      <c r="ET105" s="15">
        <f>AVERAGE(EF105,EK105,EP105,ES105)</f>
        <v>21.483333333333334</v>
      </c>
      <c r="EU105" s="1">
        <v>33.33</v>
      </c>
      <c r="EV105" s="1">
        <v>0</v>
      </c>
      <c r="EW105" s="1">
        <f>MIN(MAX(EU105:EV105)+0.2*FC105, 100)</f>
        <v>33.33</v>
      </c>
      <c r="EX105" s="29">
        <v>41.67</v>
      </c>
      <c r="EY105" s="29">
        <v>0</v>
      </c>
      <c r="EZ105" s="29">
        <f>MIN(MAX(EX105:EY105)+0.15*FC105, 100)</f>
        <v>41.67</v>
      </c>
      <c r="FA105" s="1">
        <v>0</v>
      </c>
      <c r="FB105" s="1">
        <v>0</v>
      </c>
      <c r="FC105" s="1">
        <f>MAX(FA105:FB105)</f>
        <v>0</v>
      </c>
      <c r="FD105" s="15">
        <f>AVERAGE(EW105,EZ105,FC105)</f>
        <v>25</v>
      </c>
      <c r="FE105" s="3">
        <v>0.25</v>
      </c>
      <c r="FF105" s="3">
        <v>0.2</v>
      </c>
      <c r="FG105" s="3">
        <v>0.25</v>
      </c>
      <c r="FH105" s="3">
        <v>0.3</v>
      </c>
      <c r="FI105" s="25">
        <f>MIN(IF(D105="Yes",AR105+DI105,0),100)</f>
        <v>52</v>
      </c>
      <c r="FJ105" s="25">
        <f>IF(FN105&lt;0,FI105+FN105*-4,FI105)</f>
        <v>52</v>
      </c>
      <c r="FK105" s="25">
        <f>MIN(IF(D105="Yes",AR105+EA105,0), 100)</f>
        <v>54.738333333333337</v>
      </c>
      <c r="FL105" s="25">
        <f>MIN(IF(D105="Yes",AR105+ET105,0),100)</f>
        <v>23.483333333333334</v>
      </c>
      <c r="FM105" s="25">
        <f>MIN(IF(D105="Yes",AR105+FD105,0), 100)</f>
        <v>27</v>
      </c>
      <c r="FN105" s="26">
        <f>FE105*FI105+FF105*FK105+FG105*FL105+FH105*FM105</f>
        <v>37.918500000000002</v>
      </c>
      <c r="FO105" s="26">
        <f>FE105*FJ105+FF105*FK105+FG105*FL105+FH105*FM105</f>
        <v>37.918500000000002</v>
      </c>
    </row>
    <row r="106" spans="1:171" customFormat="1" x14ac:dyDescent="0.3">
      <c r="A106" s="30">
        <v>1402017123</v>
      </c>
      <c r="B106" s="30" t="s">
        <v>120</v>
      </c>
      <c r="C106" t="s">
        <v>112</v>
      </c>
      <c r="D106" s="2" t="s">
        <v>301</v>
      </c>
      <c r="E106" s="6"/>
      <c r="F106" s="6"/>
      <c r="G106" s="7"/>
      <c r="H106" s="7"/>
      <c r="I106" s="6">
        <v>0</v>
      </c>
      <c r="J106" s="6"/>
      <c r="K106" s="7"/>
      <c r="L106" s="7"/>
      <c r="M106" s="6"/>
      <c r="N106" s="8"/>
      <c r="O106" s="7"/>
      <c r="P106" s="7"/>
      <c r="Q106" s="6"/>
      <c r="R106" s="8"/>
      <c r="S106" s="7">
        <v>0</v>
      </c>
      <c r="T106" s="7"/>
      <c r="U106" s="6"/>
      <c r="V106" s="6"/>
      <c r="W106" s="7"/>
      <c r="X106" s="7"/>
      <c r="Y106" s="6"/>
      <c r="Z106" s="6"/>
      <c r="AA106" s="7"/>
      <c r="AB106" s="7"/>
      <c r="AC106" s="6"/>
      <c r="AD106" s="6"/>
      <c r="AE106" s="7"/>
      <c r="AF106" s="8"/>
      <c r="AG106" s="10">
        <v>14</v>
      </c>
      <c r="AH106" s="10">
        <v>10</v>
      </c>
      <c r="AI106" s="10">
        <f>COUNT(E106:AF106)</f>
        <v>2</v>
      </c>
      <c r="AJ106" s="22">
        <f>IF(D106="Yes",(AG106-AI106+(DI106-50)/AH106)/AG106,0)</f>
        <v>0.87142857142857133</v>
      </c>
      <c r="AK106" s="11">
        <f>SUM(E106:AF106)</f>
        <v>0</v>
      </c>
      <c r="AL106" s="10">
        <f>MAX(AK106-AM106-AN106,0)*-1</f>
        <v>0</v>
      </c>
      <c r="AM106" s="10">
        <v>10</v>
      </c>
      <c r="AN106" s="10">
        <v>3</v>
      </c>
      <c r="AO106" s="7">
        <f>AK106+AL106+AP106</f>
        <v>0</v>
      </c>
      <c r="AP106" s="6"/>
      <c r="AQ106" s="3">
        <v>0.5</v>
      </c>
      <c r="AR106" s="15">
        <f>MIN(AO106,AM106)*AQ106</f>
        <v>0</v>
      </c>
      <c r="AS106" s="6">
        <v>0</v>
      </c>
      <c r="AT106" s="6">
        <v>0</v>
      </c>
      <c r="AU106" s="6">
        <v>4</v>
      </c>
      <c r="AV106" s="6">
        <v>0</v>
      </c>
      <c r="AW106" s="7"/>
      <c r="AX106" s="7">
        <v>0</v>
      </c>
      <c r="AY106" s="7"/>
      <c r="AZ106" s="7">
        <v>0</v>
      </c>
      <c r="BA106" s="6"/>
      <c r="BB106" s="6">
        <v>0</v>
      </c>
      <c r="BC106" s="6"/>
      <c r="BD106" s="6">
        <v>-5</v>
      </c>
      <c r="BE106" s="7"/>
      <c r="BF106" s="7">
        <f>IF(EF106&gt;=70, 5, 0)</f>
        <v>0</v>
      </c>
      <c r="BG106" s="7"/>
      <c r="BH106" s="7"/>
      <c r="BI106" s="7">
        <v>0</v>
      </c>
      <c r="BJ106" s="6"/>
      <c r="BK106" s="6">
        <f>IF(EW106&gt;=70, 6, 0)</f>
        <v>0</v>
      </c>
      <c r="BL106" s="6">
        <v>0</v>
      </c>
      <c r="BM106" s="7">
        <v>0</v>
      </c>
      <c r="BN106" s="7">
        <v>-5</v>
      </c>
      <c r="BO106" s="7">
        <v>-5</v>
      </c>
      <c r="BP106" s="6"/>
      <c r="BQ106" s="6">
        <f>IF(EZ106&gt;=70, 6, 0)</f>
        <v>0</v>
      </c>
      <c r="BR106" s="6">
        <v>0</v>
      </c>
      <c r="BS106" s="7"/>
      <c r="BT106" s="7">
        <v>0</v>
      </c>
      <c r="BU106" s="7">
        <v>0</v>
      </c>
      <c r="BV106" s="6"/>
      <c r="BW106" s="6">
        <v>0</v>
      </c>
      <c r="BX106" s="6">
        <f>IF(EK106&gt;=70, 5, 0)</f>
        <v>0</v>
      </c>
      <c r="BY106" s="6">
        <v>0</v>
      </c>
      <c r="BZ106" s="6">
        <v>0</v>
      </c>
      <c r="CA106" s="6">
        <v>0</v>
      </c>
      <c r="CB106" s="6">
        <v>0</v>
      </c>
      <c r="CC106" s="6">
        <v>0</v>
      </c>
      <c r="CD106" s="6">
        <v>0</v>
      </c>
      <c r="CE106" s="6">
        <v>0</v>
      </c>
      <c r="CF106" s="6">
        <v>0</v>
      </c>
      <c r="CG106" s="6">
        <v>0</v>
      </c>
      <c r="CH106" s="6">
        <v>0</v>
      </c>
      <c r="CI106" s="6">
        <v>0</v>
      </c>
      <c r="CJ106" s="6">
        <v>0</v>
      </c>
      <c r="CK106" s="7">
        <v>0</v>
      </c>
      <c r="CL106" s="7">
        <v>0</v>
      </c>
      <c r="CM106" s="7">
        <v>-5</v>
      </c>
      <c r="CN106" s="6">
        <v>0</v>
      </c>
      <c r="CO106" s="6">
        <f>IF(ES106&gt;=70, 5, 0)</f>
        <v>0</v>
      </c>
      <c r="CP106" s="6">
        <v>0</v>
      </c>
      <c r="CQ106" s="6"/>
      <c r="CR106" s="6">
        <v>-5</v>
      </c>
      <c r="CS106" s="7"/>
      <c r="CT106" s="7">
        <f>IF(FC106&gt;=70, 6, 0)</f>
        <v>6</v>
      </c>
      <c r="CU106" s="7">
        <v>-5</v>
      </c>
      <c r="CV106" s="6"/>
      <c r="CW106" s="7">
        <v>0</v>
      </c>
      <c r="CX106" s="7">
        <v>0</v>
      </c>
      <c r="CY106" s="7">
        <v>10</v>
      </c>
      <c r="CZ106" s="7">
        <v>0</v>
      </c>
      <c r="DA106" s="7">
        <v>0</v>
      </c>
      <c r="DB106" s="7">
        <f>IF(AND(DS106&gt;0,DW106&gt;0),4,0)</f>
        <v>0</v>
      </c>
      <c r="DC106" s="7">
        <f>IF(AND(EF106&gt;0,EK106&gt;0,EP106&gt;0),4,0)</f>
        <v>4</v>
      </c>
      <c r="DD106" s="7">
        <f>IF(SUM(BW106,BY106,CB106,CC106,CE106,CH106,CK106,CL106,CN106,CP106)&gt;-1,4,0)</f>
        <v>4</v>
      </c>
      <c r="DE106" s="7">
        <f>IF(FC106&gt;0,4,0)</f>
        <v>4</v>
      </c>
      <c r="DF106" s="6"/>
      <c r="DG106" s="10">
        <f>SUM(AS106:DF106)</f>
        <v>2</v>
      </c>
      <c r="DH106" s="10">
        <v>50</v>
      </c>
      <c r="DI106" s="17">
        <f>DG106+DH106</f>
        <v>52</v>
      </c>
      <c r="DJ106" s="1">
        <v>22.86</v>
      </c>
      <c r="DK106" s="18">
        <v>75</v>
      </c>
      <c r="DL106" s="18">
        <v>50</v>
      </c>
      <c r="DM106" s="29">
        <f>AVERAGE(DK106:DL106)</f>
        <v>62.5</v>
      </c>
      <c r="DN106" s="1">
        <v>0</v>
      </c>
      <c r="DO106" s="29">
        <v>100</v>
      </c>
      <c r="DP106" s="1">
        <v>0</v>
      </c>
      <c r="DQ106" s="1">
        <v>0</v>
      </c>
      <c r="DR106" s="1">
        <f>IF(DQ106&gt;68, 68, DQ106)</f>
        <v>0</v>
      </c>
      <c r="DS106" s="1">
        <f>MAX(DP106,DR106)</f>
        <v>0</v>
      </c>
      <c r="DT106" s="29"/>
      <c r="DU106" s="29">
        <v>75</v>
      </c>
      <c r="DV106" s="29">
        <f>IF(DU106&gt;68,68,DU106)</f>
        <v>68</v>
      </c>
      <c r="DW106" s="29">
        <f>MAX(DT106,DV106)</f>
        <v>68</v>
      </c>
      <c r="DX106" s="18">
        <v>0</v>
      </c>
      <c r="DY106" s="18">
        <v>0</v>
      </c>
      <c r="DZ106" s="1"/>
      <c r="EA106" s="15">
        <f>AVERAGE(DJ106,DM106:DO106, DS106, DW106)</f>
        <v>42.226666666666667</v>
      </c>
      <c r="EB106" s="1">
        <v>26.67</v>
      </c>
      <c r="EC106" s="1">
        <v>0</v>
      </c>
      <c r="ED106" s="1">
        <v>26.67</v>
      </c>
      <c r="EE106" s="1">
        <f>IF(ED106&gt;68,68,ED106)</f>
        <v>26.67</v>
      </c>
      <c r="EF106" s="1">
        <f>MAX(EB106:EC106,EE106)</f>
        <v>26.67</v>
      </c>
      <c r="EG106" s="29">
        <v>5.56</v>
      </c>
      <c r="EH106" s="29">
        <v>26.67</v>
      </c>
      <c r="EI106" s="29">
        <v>13.33</v>
      </c>
      <c r="EJ106" s="29">
        <f>IF(EI106&gt;68,68,EI106)</f>
        <v>13.33</v>
      </c>
      <c r="EK106" s="29">
        <f>MAX(EG106:EH106,EJ106)</f>
        <v>26.67</v>
      </c>
      <c r="EL106" s="1">
        <v>5.56</v>
      </c>
      <c r="EM106" s="1">
        <v>0</v>
      </c>
      <c r="EN106" s="1">
        <v>0</v>
      </c>
      <c r="EO106" s="1">
        <f>IF(EN106&gt;68,68,EN106)</f>
        <v>0</v>
      </c>
      <c r="EP106" s="1">
        <f>MAX(EL106:EM106,EO106)</f>
        <v>5.56</v>
      </c>
      <c r="EQ106" s="29">
        <v>0</v>
      </c>
      <c r="ER106" s="29">
        <v>0</v>
      </c>
      <c r="ES106" s="29"/>
      <c r="ET106" s="15">
        <f>AVERAGE(EF106,EK106,EP106,ES106)</f>
        <v>19.633333333333336</v>
      </c>
      <c r="EU106" s="1">
        <v>0</v>
      </c>
      <c r="EV106" s="1">
        <v>0</v>
      </c>
      <c r="EW106" s="1">
        <f>MIN(MAX(EU106:EV106)+0.2*FC106, 100)</f>
        <v>14.200000000000001</v>
      </c>
      <c r="EX106" s="29">
        <v>18.75</v>
      </c>
      <c r="EY106" s="29">
        <v>0</v>
      </c>
      <c r="EZ106" s="29">
        <f>MIN(MAX(EX106:EY106)+0.15*FC106, 100)</f>
        <v>29.4</v>
      </c>
      <c r="FA106" s="1">
        <v>71</v>
      </c>
      <c r="FB106" s="1">
        <v>0</v>
      </c>
      <c r="FC106" s="1">
        <f>MAX(FA106:FB106)</f>
        <v>71</v>
      </c>
      <c r="FD106" s="15">
        <f>AVERAGE(EW106,EZ106,FC106)</f>
        <v>38.199999999999996</v>
      </c>
      <c r="FE106" s="3">
        <v>0.25</v>
      </c>
      <c r="FF106" s="3">
        <v>0.2</v>
      </c>
      <c r="FG106" s="3">
        <v>0.25</v>
      </c>
      <c r="FH106" s="3">
        <v>0.3</v>
      </c>
      <c r="FI106" s="25">
        <f>MIN(IF(D106="Yes",AR106+DI106,0),100)</f>
        <v>52</v>
      </c>
      <c r="FJ106" s="25">
        <f>IF(FN106&lt;0,FI106+FN106*-4,FI106)</f>
        <v>52</v>
      </c>
      <c r="FK106" s="25">
        <f>MIN(IF(D106="Yes",AR106+EA106,0), 100)</f>
        <v>42.226666666666667</v>
      </c>
      <c r="FL106" s="25">
        <f>MIN(IF(D106="Yes",AR106+ET106,0),100)</f>
        <v>19.633333333333336</v>
      </c>
      <c r="FM106" s="25">
        <f>MIN(IF(D106="Yes",AR106+FD106,0), 100)</f>
        <v>38.199999999999996</v>
      </c>
      <c r="FN106" s="26">
        <f>FE106*FI106+FF106*FK106+FG106*FL106+FH106*FM106</f>
        <v>37.81366666666667</v>
      </c>
      <c r="FO106" s="26">
        <f>FE106*FJ106+FF106*FK106+FG106*FL106+FH106*FM106</f>
        <v>37.81366666666667</v>
      </c>
    </row>
    <row r="107" spans="1:171" customFormat="1" x14ac:dyDescent="0.3">
      <c r="A107">
        <v>1402019062</v>
      </c>
      <c r="B107" t="s">
        <v>221</v>
      </c>
      <c r="C107" t="s">
        <v>114</v>
      </c>
      <c r="D107" s="2" t="s">
        <v>301</v>
      </c>
      <c r="E107" s="6">
        <v>1</v>
      </c>
      <c r="F107" s="6"/>
      <c r="G107" s="7">
        <v>1</v>
      </c>
      <c r="H107" s="7"/>
      <c r="I107" s="6"/>
      <c r="J107" s="6"/>
      <c r="K107" s="7"/>
      <c r="L107" s="7"/>
      <c r="M107" s="6"/>
      <c r="N107" s="8"/>
      <c r="O107" s="7"/>
      <c r="P107" s="7"/>
      <c r="Q107" s="6">
        <v>1</v>
      </c>
      <c r="R107" s="8"/>
      <c r="S107" s="7">
        <v>0</v>
      </c>
      <c r="T107" s="7">
        <v>1</v>
      </c>
      <c r="U107" s="6"/>
      <c r="V107" s="16"/>
      <c r="W107" s="7"/>
      <c r="X107" s="7"/>
      <c r="Y107" s="6"/>
      <c r="Z107" s="6"/>
      <c r="AA107" s="7"/>
      <c r="AB107" s="7"/>
      <c r="AC107" s="6"/>
      <c r="AD107" s="6"/>
      <c r="AE107" s="7"/>
      <c r="AF107" s="8"/>
      <c r="AG107" s="10">
        <v>14</v>
      </c>
      <c r="AH107" s="10">
        <v>10</v>
      </c>
      <c r="AI107" s="10">
        <f>COUNT(E107:AF107)</f>
        <v>5</v>
      </c>
      <c r="AJ107" s="22">
        <f>IF(D107="Yes",(AG107-AI107+(DI107-50)/AH107)/AG107,0)</f>
        <v>0.7857142857142857</v>
      </c>
      <c r="AK107" s="11">
        <f>SUM(E107:AF107)</f>
        <v>4</v>
      </c>
      <c r="AL107" s="10">
        <f>MAX(AK107-AM107-AN107,0)*-1</f>
        <v>0</v>
      </c>
      <c r="AM107" s="10">
        <v>10</v>
      </c>
      <c r="AN107" s="10">
        <v>3</v>
      </c>
      <c r="AO107" s="7">
        <f>AK107+AL107+AP107</f>
        <v>4</v>
      </c>
      <c r="AP107" s="6"/>
      <c r="AQ107" s="3">
        <v>0.5</v>
      </c>
      <c r="AR107" s="15">
        <f>MIN(AO107,AM107)*AQ107</f>
        <v>2</v>
      </c>
      <c r="AS107" s="6">
        <v>0</v>
      </c>
      <c r="AT107" s="6">
        <v>0</v>
      </c>
      <c r="AU107" s="6">
        <v>2</v>
      </c>
      <c r="AV107" s="6">
        <v>0</v>
      </c>
      <c r="AW107" s="7"/>
      <c r="AX107" s="7">
        <v>0</v>
      </c>
      <c r="AY107" s="7"/>
      <c r="AZ107" s="7">
        <v>0</v>
      </c>
      <c r="BA107" s="6"/>
      <c r="BB107" s="6">
        <v>0</v>
      </c>
      <c r="BC107" s="6"/>
      <c r="BD107" s="6">
        <v>0</v>
      </c>
      <c r="BE107" s="7"/>
      <c r="BF107" s="7">
        <f>IF(EF107&gt;=70, 5, 0)</f>
        <v>0</v>
      </c>
      <c r="BG107" s="7"/>
      <c r="BH107" s="7"/>
      <c r="BI107" s="7">
        <v>0</v>
      </c>
      <c r="BJ107" s="6"/>
      <c r="BK107" s="6">
        <f>IF(EW107&gt;=70, 6, 0)</f>
        <v>0</v>
      </c>
      <c r="BL107" s="6">
        <v>0</v>
      </c>
      <c r="BM107" s="7">
        <v>0</v>
      </c>
      <c r="BN107" s="7">
        <v>0</v>
      </c>
      <c r="BO107" s="7">
        <v>0</v>
      </c>
      <c r="BP107" s="6"/>
      <c r="BQ107" s="6">
        <f>IF(EZ107&gt;=70, 6, 0)</f>
        <v>0</v>
      </c>
      <c r="BR107" s="6">
        <v>0</v>
      </c>
      <c r="BS107" s="7"/>
      <c r="BT107" s="7">
        <v>0</v>
      </c>
      <c r="BU107" s="7">
        <v>0</v>
      </c>
      <c r="BV107" s="6">
        <v>5</v>
      </c>
      <c r="BW107" s="6">
        <v>0</v>
      </c>
      <c r="BX107" s="6">
        <f>IF(EK107&gt;=70, 5, 0)</f>
        <v>0</v>
      </c>
      <c r="BY107" s="6">
        <v>0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0</v>
      </c>
      <c r="CF107" s="6">
        <v>0</v>
      </c>
      <c r="CG107" s="6">
        <v>0</v>
      </c>
      <c r="CH107" s="6">
        <v>0</v>
      </c>
      <c r="CI107" s="6">
        <v>0</v>
      </c>
      <c r="CJ107" s="6">
        <v>0</v>
      </c>
      <c r="CK107" s="7">
        <v>0</v>
      </c>
      <c r="CL107" s="7">
        <v>0</v>
      </c>
      <c r="CM107" s="7">
        <v>0</v>
      </c>
      <c r="CN107" s="6">
        <v>0</v>
      </c>
      <c r="CO107" s="6">
        <f>IF(ES107&gt;=70, 5, 0)</f>
        <v>0</v>
      </c>
      <c r="CP107" s="6">
        <v>0</v>
      </c>
      <c r="CQ107" s="6"/>
      <c r="CR107" s="6">
        <v>0</v>
      </c>
      <c r="CS107" s="7"/>
      <c r="CT107" s="7">
        <f>IF(FC107&gt;=70, 6, 0)</f>
        <v>0</v>
      </c>
      <c r="CU107" s="7">
        <v>-5</v>
      </c>
      <c r="CV107" s="6"/>
      <c r="CW107" s="7">
        <v>0</v>
      </c>
      <c r="CX107" s="7">
        <v>0</v>
      </c>
      <c r="CY107" s="7">
        <v>0</v>
      </c>
      <c r="CZ107" s="7">
        <v>0</v>
      </c>
      <c r="DA107" s="7">
        <v>10</v>
      </c>
      <c r="DB107" s="7">
        <f>IF(AND(DS107&gt;0,DW107&gt;0),4,0)</f>
        <v>0</v>
      </c>
      <c r="DC107" s="7">
        <f>IF(AND(EF107&gt;0,EK107&gt;0,EP107&gt;0),4,0)</f>
        <v>4</v>
      </c>
      <c r="DD107" s="7">
        <f>IF(SUM(BW107,BY107,CB107,CC107,CE107,CH107,CK107,CL107,CN107,CP107)&gt;-1,4,0)</f>
        <v>4</v>
      </c>
      <c r="DE107" s="7">
        <f>IF(FC107&gt;0,4,0)</f>
        <v>0</v>
      </c>
      <c r="DF107" s="6"/>
      <c r="DG107" s="10">
        <f>SUM(AS107:DF107)</f>
        <v>20</v>
      </c>
      <c r="DH107" s="10">
        <v>50</v>
      </c>
      <c r="DI107" s="17">
        <f>DG107+DH107</f>
        <v>70</v>
      </c>
      <c r="DJ107" s="1">
        <v>60</v>
      </c>
      <c r="DK107" s="18">
        <v>25</v>
      </c>
      <c r="DL107" s="18">
        <v>50</v>
      </c>
      <c r="DM107" s="29">
        <f>AVERAGE(DK107:DL107)</f>
        <v>37.5</v>
      </c>
      <c r="DN107" s="1">
        <v>0</v>
      </c>
      <c r="DO107" s="29">
        <v>70</v>
      </c>
      <c r="DP107" s="1">
        <v>90</v>
      </c>
      <c r="DQ107" s="1"/>
      <c r="DR107" s="1">
        <f>IF(DQ107&gt;68, 68, DQ107)</f>
        <v>0</v>
      </c>
      <c r="DS107" s="1">
        <f>MAX(DP107,DR107)</f>
        <v>90</v>
      </c>
      <c r="DT107" s="29">
        <v>0</v>
      </c>
      <c r="DU107" s="29"/>
      <c r="DV107" s="29">
        <f>IF(DU107&gt;68,68,DU107)</f>
        <v>0</v>
      </c>
      <c r="DW107" s="29">
        <f>MAX(DT107,DV107)</f>
        <v>0</v>
      </c>
      <c r="DX107" s="18">
        <v>0</v>
      </c>
      <c r="DY107" s="18">
        <v>0</v>
      </c>
      <c r="DZ107" s="1"/>
      <c r="EA107" s="15">
        <f>AVERAGE(DJ107,DM107:DO107, DS107, DW107)</f>
        <v>42.916666666666664</v>
      </c>
      <c r="EB107" s="1">
        <v>40</v>
      </c>
      <c r="EC107" s="1">
        <v>20</v>
      </c>
      <c r="ED107" s="1">
        <v>0</v>
      </c>
      <c r="EE107" s="1">
        <f>IF(ED107&gt;68,68,ED107)</f>
        <v>0</v>
      </c>
      <c r="EF107" s="1">
        <f>MAX(EB107:EC107,EE107)</f>
        <v>40</v>
      </c>
      <c r="EG107" s="29">
        <v>11.11</v>
      </c>
      <c r="EH107" s="29">
        <v>26.67</v>
      </c>
      <c r="EI107" s="29">
        <v>0</v>
      </c>
      <c r="EJ107" s="29">
        <f>IF(EI107&gt;68,68,EI107)</f>
        <v>0</v>
      </c>
      <c r="EK107" s="29">
        <f>MAX(EG107:EH107,EJ107)</f>
        <v>26.67</v>
      </c>
      <c r="EL107" s="1">
        <v>11.11</v>
      </c>
      <c r="EM107" s="1">
        <v>40</v>
      </c>
      <c r="EN107" s="1">
        <v>13.33</v>
      </c>
      <c r="EO107" s="1">
        <f>IF(EN107&gt;68,68,EN107)</f>
        <v>13.33</v>
      </c>
      <c r="EP107" s="1">
        <f>MAX(EL107:EM107,EO107)</f>
        <v>40</v>
      </c>
      <c r="EQ107" s="29">
        <v>0</v>
      </c>
      <c r="ER107" s="29">
        <v>0</v>
      </c>
      <c r="ES107" s="29"/>
      <c r="ET107" s="15">
        <f>AVERAGE(EF107,EK107,EP107,ES107)</f>
        <v>35.556666666666665</v>
      </c>
      <c r="EU107" s="1">
        <v>0</v>
      </c>
      <c r="EV107" s="1">
        <v>0</v>
      </c>
      <c r="EW107" s="1">
        <f>MIN(MAX(EU107:EV107)+0.2*FC107, 100)</f>
        <v>0</v>
      </c>
      <c r="EX107" s="29">
        <v>8.33</v>
      </c>
      <c r="EY107" s="29">
        <v>0</v>
      </c>
      <c r="EZ107" s="29">
        <f>MIN(MAX(EX107:EY107)+0.15*FC107, 100)</f>
        <v>8.33</v>
      </c>
      <c r="FA107" s="1">
        <v>0</v>
      </c>
      <c r="FB107" s="1">
        <v>0</v>
      </c>
      <c r="FC107" s="1">
        <f>MAX(FA107:FB107)</f>
        <v>0</v>
      </c>
      <c r="FD107" s="15">
        <f>AVERAGE(EW107,EZ107,FC107)</f>
        <v>2.7766666666666668</v>
      </c>
      <c r="FE107" s="3">
        <v>0.25</v>
      </c>
      <c r="FF107" s="3">
        <v>0.2</v>
      </c>
      <c r="FG107" s="3">
        <v>0.25</v>
      </c>
      <c r="FH107" s="3">
        <v>0.3</v>
      </c>
      <c r="FI107" s="25">
        <f>MIN(IF(D107="Yes",AR107+DI107,0),100)</f>
        <v>72</v>
      </c>
      <c r="FJ107" s="25">
        <f>IF(FN107&lt;0,FI107+FN107*-4,FI107)</f>
        <v>72</v>
      </c>
      <c r="FK107" s="25">
        <f>MIN(IF(D107="Yes",AR107+EA107,0), 100)</f>
        <v>44.916666666666664</v>
      </c>
      <c r="FL107" s="25">
        <f>MIN(IF(D107="Yes",AR107+ET107,0),100)</f>
        <v>37.556666666666665</v>
      </c>
      <c r="FM107" s="25">
        <f>MIN(IF(D107="Yes",AR107+FD107,0), 100)</f>
        <v>4.7766666666666673</v>
      </c>
      <c r="FN107" s="26">
        <f>FE107*FI107+FF107*FK107+FG107*FL107+FH107*FM107</f>
        <v>37.805500000000002</v>
      </c>
      <c r="FO107" s="26">
        <f>FE107*FJ107+FF107*FK107+FG107*FL107+FH107*FM107</f>
        <v>37.805500000000002</v>
      </c>
    </row>
    <row r="108" spans="1:171" customFormat="1" x14ac:dyDescent="0.3">
      <c r="A108">
        <v>1402018023</v>
      </c>
      <c r="B108" t="s">
        <v>186</v>
      </c>
      <c r="C108" t="s">
        <v>114</v>
      </c>
      <c r="D108" s="2" t="s">
        <v>301</v>
      </c>
      <c r="E108" s="6"/>
      <c r="F108" s="6"/>
      <c r="G108" s="7"/>
      <c r="H108" s="7">
        <v>1</v>
      </c>
      <c r="I108" s="6">
        <v>1</v>
      </c>
      <c r="J108" s="6"/>
      <c r="K108" s="7"/>
      <c r="L108" s="7"/>
      <c r="M108" s="6"/>
      <c r="N108" s="8"/>
      <c r="O108" s="7"/>
      <c r="P108" s="7"/>
      <c r="Q108" s="6"/>
      <c r="R108" s="8"/>
      <c r="S108" s="7">
        <v>0</v>
      </c>
      <c r="T108" s="7">
        <v>1</v>
      </c>
      <c r="U108" s="6"/>
      <c r="V108" s="6"/>
      <c r="W108" s="7"/>
      <c r="X108" s="7"/>
      <c r="Y108" s="6"/>
      <c r="Z108" s="6"/>
      <c r="AA108" s="7"/>
      <c r="AB108" s="7"/>
      <c r="AC108" s="6"/>
      <c r="AD108" s="6"/>
      <c r="AE108" s="7"/>
      <c r="AF108" s="8"/>
      <c r="AG108" s="10">
        <v>14</v>
      </c>
      <c r="AH108" s="10">
        <v>10</v>
      </c>
      <c r="AI108" s="10">
        <f>COUNT(E108:AF108)</f>
        <v>4</v>
      </c>
      <c r="AJ108" s="22">
        <f>IF(D108="Yes",(AG108-AI108+(DI108-50)/AH108)/AG108,0)</f>
        <v>0.66428571428571437</v>
      </c>
      <c r="AK108" s="11">
        <f>SUM(E108:AF108)</f>
        <v>3</v>
      </c>
      <c r="AL108" s="10">
        <f>MAX(AK108-AM108-AN108,0)*-1</f>
        <v>0</v>
      </c>
      <c r="AM108" s="10">
        <v>10</v>
      </c>
      <c r="AN108" s="10">
        <v>3</v>
      </c>
      <c r="AO108" s="7">
        <f>AK108+AL108+AP108</f>
        <v>3</v>
      </c>
      <c r="AP108" s="6"/>
      <c r="AQ108" s="3">
        <v>0.5</v>
      </c>
      <c r="AR108" s="15">
        <f>MIN(AO108,AM108)*AQ108</f>
        <v>1.5</v>
      </c>
      <c r="AS108" s="6">
        <v>0</v>
      </c>
      <c r="AT108" s="6">
        <v>0</v>
      </c>
      <c r="AU108" s="6">
        <v>1</v>
      </c>
      <c r="AV108" s="6">
        <v>0</v>
      </c>
      <c r="AW108" s="7"/>
      <c r="AX108" s="7">
        <v>0</v>
      </c>
      <c r="AY108" s="7"/>
      <c r="AZ108" s="7">
        <v>0</v>
      </c>
      <c r="BA108" s="6"/>
      <c r="BB108" s="6">
        <v>3</v>
      </c>
      <c r="BC108" s="6"/>
      <c r="BD108" s="6">
        <v>0</v>
      </c>
      <c r="BE108" s="7"/>
      <c r="BF108" s="7">
        <f>IF(EF108&gt;=70, 5, 0)</f>
        <v>0</v>
      </c>
      <c r="BG108" s="7"/>
      <c r="BH108" s="7"/>
      <c r="BI108" s="7">
        <v>0</v>
      </c>
      <c r="BJ108" s="6"/>
      <c r="BK108" s="6">
        <f>IF(EW108&gt;=70, 6, 0)</f>
        <v>0</v>
      </c>
      <c r="BL108" s="6">
        <v>0</v>
      </c>
      <c r="BM108" s="7">
        <v>0</v>
      </c>
      <c r="BN108" s="7">
        <v>0</v>
      </c>
      <c r="BO108" s="7">
        <v>-5</v>
      </c>
      <c r="BP108" s="6"/>
      <c r="BQ108" s="6">
        <f>IF(EZ108&gt;=70, 6, 0)</f>
        <v>0</v>
      </c>
      <c r="BR108" s="6">
        <v>-5</v>
      </c>
      <c r="BS108" s="7"/>
      <c r="BT108" s="7">
        <v>0</v>
      </c>
      <c r="BU108" s="7">
        <v>0</v>
      </c>
      <c r="BV108" s="6"/>
      <c r="BW108" s="6">
        <v>0</v>
      </c>
      <c r="BX108" s="6">
        <f>IF(EK108&gt;=70, 5, 0)</f>
        <v>0</v>
      </c>
      <c r="BY108" s="6">
        <v>0</v>
      </c>
      <c r="BZ108" s="6">
        <v>0</v>
      </c>
      <c r="CA108" s="6">
        <v>0</v>
      </c>
      <c r="CB108" s="6">
        <v>0</v>
      </c>
      <c r="CC108" s="6">
        <v>0</v>
      </c>
      <c r="CD108" s="6">
        <v>0</v>
      </c>
      <c r="CE108" s="6">
        <v>0</v>
      </c>
      <c r="CF108" s="6">
        <v>0</v>
      </c>
      <c r="CG108" s="6">
        <v>0</v>
      </c>
      <c r="CH108" s="6">
        <v>0</v>
      </c>
      <c r="CI108" s="6">
        <v>0</v>
      </c>
      <c r="CJ108" s="6">
        <v>0</v>
      </c>
      <c r="CK108" s="7">
        <v>0</v>
      </c>
      <c r="CL108" s="7">
        <v>-5</v>
      </c>
      <c r="CM108" s="7">
        <v>0</v>
      </c>
      <c r="CN108" s="6">
        <v>0</v>
      </c>
      <c r="CO108" s="6">
        <f>IF(ES108&gt;=70, 5, 0)</f>
        <v>0</v>
      </c>
      <c r="CP108" s="6">
        <v>-5</v>
      </c>
      <c r="CQ108" s="6"/>
      <c r="CR108" s="6">
        <v>0</v>
      </c>
      <c r="CS108" s="7"/>
      <c r="CT108" s="7">
        <f>IF(FC108&gt;=70, 6, 0)</f>
        <v>6</v>
      </c>
      <c r="CU108" s="7">
        <v>-5</v>
      </c>
      <c r="CV108" s="6"/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f>IF(AND(DS108&gt;0,DW108&gt;0),4,0)</f>
        <v>0</v>
      </c>
      <c r="DC108" s="7">
        <f>IF(AND(EF108&gt;0,EK108&gt;0,EP108&gt;0),4,0)</f>
        <v>4</v>
      </c>
      <c r="DD108" s="7">
        <f>IF(SUM(BW108,BY108,CB108,CC108,CE108,CH108,CK108,CL108,CN108,CP108)&gt;-1,4,0)</f>
        <v>0</v>
      </c>
      <c r="DE108" s="7">
        <f>IF(FC108&gt;0,4,0)</f>
        <v>4</v>
      </c>
      <c r="DF108" s="6"/>
      <c r="DG108" s="10">
        <f>SUM(AS108:DF108)</f>
        <v>-7</v>
      </c>
      <c r="DH108" s="10">
        <v>50</v>
      </c>
      <c r="DI108" s="17">
        <f>DG108+DH108</f>
        <v>43</v>
      </c>
      <c r="DJ108" s="1">
        <v>51.43</v>
      </c>
      <c r="DK108" s="18">
        <v>0</v>
      </c>
      <c r="DL108" s="18">
        <v>100</v>
      </c>
      <c r="DM108" s="29">
        <f>AVERAGE(DK108:DL108)</f>
        <v>50</v>
      </c>
      <c r="DN108" s="1">
        <v>0</v>
      </c>
      <c r="DO108" s="29">
        <v>35</v>
      </c>
      <c r="DP108" s="1">
        <v>0</v>
      </c>
      <c r="DQ108" s="1">
        <v>0</v>
      </c>
      <c r="DR108" s="1">
        <f>IF(DQ108&gt;68, 68, DQ108)</f>
        <v>0</v>
      </c>
      <c r="DS108" s="1">
        <f>MAX(DP108,DR108)</f>
        <v>0</v>
      </c>
      <c r="DT108" s="29"/>
      <c r="DU108" s="29">
        <v>0</v>
      </c>
      <c r="DV108" s="29">
        <f>IF(DU108&gt;68,68,DU108)</f>
        <v>0</v>
      </c>
      <c r="DW108" s="29">
        <f>MAX(DT108,DV108)</f>
        <v>0</v>
      </c>
      <c r="DX108" s="18">
        <v>0</v>
      </c>
      <c r="DY108" s="18">
        <v>0</v>
      </c>
      <c r="DZ108" s="1"/>
      <c r="EA108" s="15">
        <f>AVERAGE(DJ108,DM108:DO108, DS108, DW108)</f>
        <v>22.738333333333333</v>
      </c>
      <c r="EB108" s="1">
        <v>40</v>
      </c>
      <c r="EC108" s="1">
        <v>46.67</v>
      </c>
      <c r="ED108" s="1">
        <v>0</v>
      </c>
      <c r="EE108" s="1">
        <f>IF(ED108&gt;68,68,ED108)</f>
        <v>0</v>
      </c>
      <c r="EF108" s="1">
        <f>MAX(EB108:EC108,EE108)</f>
        <v>46.67</v>
      </c>
      <c r="EG108" s="29">
        <v>11.11</v>
      </c>
      <c r="EH108" s="29">
        <v>33.33</v>
      </c>
      <c r="EI108" s="29">
        <v>0</v>
      </c>
      <c r="EJ108" s="29">
        <f>IF(EI108&gt;68,68,EI108)</f>
        <v>0</v>
      </c>
      <c r="EK108" s="29">
        <f>MAX(EG108:EH108,EJ108)</f>
        <v>33.33</v>
      </c>
      <c r="EL108" s="1">
        <v>11.11</v>
      </c>
      <c r="EM108" s="1">
        <v>26.67</v>
      </c>
      <c r="EN108" s="1">
        <v>0</v>
      </c>
      <c r="EO108" s="1">
        <f>IF(EN108&gt;68,68,EN108)</f>
        <v>0</v>
      </c>
      <c r="EP108" s="1">
        <f>MAX(EL108:EM108,EO108)</f>
        <v>26.67</v>
      </c>
      <c r="EQ108" s="29">
        <v>0</v>
      </c>
      <c r="ER108" s="29">
        <v>0</v>
      </c>
      <c r="ES108" s="29"/>
      <c r="ET108" s="15">
        <f>AVERAGE(EF108,EK108,EP108,ES108)</f>
        <v>35.556666666666665</v>
      </c>
      <c r="EU108" s="1">
        <v>13.33</v>
      </c>
      <c r="EV108" s="1">
        <v>0</v>
      </c>
      <c r="EW108" s="1">
        <f>MIN(MAX(EU108:EV108)+0.2*FC108, 100)</f>
        <v>28.93</v>
      </c>
      <c r="EX108" s="29">
        <v>0</v>
      </c>
      <c r="EY108" s="29">
        <v>0</v>
      </c>
      <c r="EZ108" s="29">
        <f>MIN(MAX(EX108:EY108)+0.15*FC108, 100)</f>
        <v>11.7</v>
      </c>
      <c r="FA108" s="1">
        <v>78</v>
      </c>
      <c r="FB108" s="1">
        <v>0</v>
      </c>
      <c r="FC108" s="1">
        <f>MAX(FA108:FB108)</f>
        <v>78</v>
      </c>
      <c r="FD108" s="15">
        <f>AVERAGE(EW108,EZ108,FC108)</f>
        <v>39.543333333333329</v>
      </c>
      <c r="FE108" s="3">
        <v>0.25</v>
      </c>
      <c r="FF108" s="3">
        <v>0.2</v>
      </c>
      <c r="FG108" s="3">
        <v>0.25</v>
      </c>
      <c r="FH108" s="3">
        <v>0.3</v>
      </c>
      <c r="FI108" s="25">
        <f>MIN(IF(D108="Yes",AR108+DI108,0),100)</f>
        <v>44.5</v>
      </c>
      <c r="FJ108" s="25">
        <f>IF(FN108&lt;0,FI108+FN108*-4,FI108)</f>
        <v>44.5</v>
      </c>
      <c r="FK108" s="25">
        <f>MIN(IF(D108="Yes",AR108+EA108,0), 100)</f>
        <v>24.238333333333333</v>
      </c>
      <c r="FL108" s="25">
        <f>MIN(IF(D108="Yes",AR108+ET108,0),100)</f>
        <v>37.056666666666665</v>
      </c>
      <c r="FM108" s="25">
        <f>MIN(IF(D108="Yes",AR108+FD108,0), 100)</f>
        <v>41.043333333333329</v>
      </c>
      <c r="FN108" s="26">
        <f>FE108*FI108+FF108*FK108+FG108*FL108+FH108*FM108</f>
        <v>37.549833333333332</v>
      </c>
      <c r="FO108" s="26">
        <f>FE108*FJ108+FF108*FK108+FG108*FL108+FH108*FM108</f>
        <v>37.549833333333332</v>
      </c>
    </row>
    <row r="109" spans="1:171" customFormat="1" x14ac:dyDescent="0.3">
      <c r="A109">
        <v>1402019006</v>
      </c>
      <c r="B109" t="s">
        <v>142</v>
      </c>
      <c r="C109" t="s">
        <v>112</v>
      </c>
      <c r="D109" s="2" t="s">
        <v>301</v>
      </c>
      <c r="E109" s="6">
        <v>1</v>
      </c>
      <c r="F109" s="6"/>
      <c r="G109" s="7"/>
      <c r="H109" s="7"/>
      <c r="I109" s="6"/>
      <c r="J109" s="6">
        <v>1</v>
      </c>
      <c r="K109" s="7"/>
      <c r="L109" s="7"/>
      <c r="M109" s="6">
        <v>1</v>
      </c>
      <c r="N109" s="8"/>
      <c r="O109" s="7"/>
      <c r="P109" s="7"/>
      <c r="Q109" s="6"/>
      <c r="R109" s="8"/>
      <c r="S109" s="7">
        <v>0</v>
      </c>
      <c r="T109" s="7">
        <v>1</v>
      </c>
      <c r="U109" s="6"/>
      <c r="V109" s="16"/>
      <c r="W109" s="7"/>
      <c r="X109" s="7"/>
      <c r="Y109" s="6"/>
      <c r="Z109" s="6"/>
      <c r="AA109" s="7"/>
      <c r="AB109" s="7"/>
      <c r="AC109" s="6"/>
      <c r="AD109" s="6"/>
      <c r="AE109" s="7"/>
      <c r="AF109" s="8"/>
      <c r="AG109" s="10">
        <v>14</v>
      </c>
      <c r="AH109" s="10">
        <v>10</v>
      </c>
      <c r="AI109" s="10">
        <f>COUNT(E109:AF109)</f>
        <v>5</v>
      </c>
      <c r="AJ109" s="22">
        <f>IF(D109="Yes",(AG109-AI109+(DI109-50)/AH109)/AG109,0)</f>
        <v>0.61428571428571421</v>
      </c>
      <c r="AK109" s="11">
        <f>SUM(E109:AF109)</f>
        <v>4</v>
      </c>
      <c r="AL109" s="10">
        <f>MAX(AK109-AM109-AN109,0)*-1</f>
        <v>0</v>
      </c>
      <c r="AM109" s="10">
        <v>10</v>
      </c>
      <c r="AN109" s="10">
        <v>3</v>
      </c>
      <c r="AO109" s="7">
        <f>AK109+AL109+AP109</f>
        <v>4</v>
      </c>
      <c r="AP109" s="6"/>
      <c r="AQ109" s="3">
        <v>0.5</v>
      </c>
      <c r="AR109" s="15">
        <f>MIN(AO109,AM109)*AQ109</f>
        <v>2</v>
      </c>
      <c r="AS109" s="6">
        <v>0</v>
      </c>
      <c r="AT109" s="6">
        <v>0</v>
      </c>
      <c r="AU109" s="6">
        <v>2</v>
      </c>
      <c r="AV109" s="6">
        <v>0</v>
      </c>
      <c r="AW109" s="7"/>
      <c r="AX109" s="7">
        <v>0</v>
      </c>
      <c r="AY109" s="7"/>
      <c r="AZ109" s="7">
        <v>0</v>
      </c>
      <c r="BA109" s="6"/>
      <c r="BB109" s="6">
        <v>0</v>
      </c>
      <c r="BC109" s="6"/>
      <c r="BD109" s="6">
        <v>0</v>
      </c>
      <c r="BE109" s="7"/>
      <c r="BF109" s="7">
        <f>IF(EF109&gt;=70, 5, 0)</f>
        <v>0</v>
      </c>
      <c r="BG109" s="7"/>
      <c r="BH109" s="7"/>
      <c r="BI109" s="7">
        <v>0</v>
      </c>
      <c r="BJ109" s="6"/>
      <c r="BK109" s="6">
        <f>IF(EW109&gt;=70, 6, 0)</f>
        <v>0</v>
      </c>
      <c r="BL109" s="6">
        <v>0</v>
      </c>
      <c r="BM109" s="7">
        <v>0</v>
      </c>
      <c r="BN109" s="7">
        <v>0</v>
      </c>
      <c r="BO109" s="7">
        <v>0</v>
      </c>
      <c r="BP109" s="6"/>
      <c r="BQ109" s="6">
        <f>IF(EZ109&gt;=70, 6, 0)</f>
        <v>0</v>
      </c>
      <c r="BR109" s="6">
        <v>0</v>
      </c>
      <c r="BS109" s="7"/>
      <c r="BT109" s="7">
        <v>0</v>
      </c>
      <c r="BU109" s="7">
        <v>-5</v>
      </c>
      <c r="BV109" s="6">
        <v>5</v>
      </c>
      <c r="BW109" s="6">
        <v>0</v>
      </c>
      <c r="BX109" s="6">
        <f>IF(EK109&gt;=70, 5, 0)</f>
        <v>0</v>
      </c>
      <c r="BY109" s="6">
        <v>0</v>
      </c>
      <c r="BZ109" s="6">
        <v>0</v>
      </c>
      <c r="CA109" s="6">
        <v>0</v>
      </c>
      <c r="CB109" s="6">
        <v>0</v>
      </c>
      <c r="CC109" s="6">
        <v>0</v>
      </c>
      <c r="CD109" s="6">
        <v>0</v>
      </c>
      <c r="CE109" s="6">
        <v>0</v>
      </c>
      <c r="CF109" s="6">
        <v>0</v>
      </c>
      <c r="CG109" s="6">
        <v>0</v>
      </c>
      <c r="CH109" s="6">
        <v>0</v>
      </c>
      <c r="CI109" s="6">
        <v>0</v>
      </c>
      <c r="CJ109" s="6">
        <v>0</v>
      </c>
      <c r="CK109" s="7">
        <v>0</v>
      </c>
      <c r="CL109" s="7">
        <v>-5</v>
      </c>
      <c r="CM109" s="7">
        <v>-5</v>
      </c>
      <c r="CN109" s="6">
        <v>-5</v>
      </c>
      <c r="CO109" s="6">
        <f>IF(ES109&gt;=70, 5, 0)</f>
        <v>0</v>
      </c>
      <c r="CP109" s="6">
        <v>-5</v>
      </c>
      <c r="CQ109" s="6"/>
      <c r="CR109" s="6">
        <v>-5</v>
      </c>
      <c r="CS109" s="7"/>
      <c r="CT109" s="7">
        <f>IF(FC109&gt;=70, 6, 0)</f>
        <v>0</v>
      </c>
      <c r="CU109" s="7">
        <v>-5</v>
      </c>
      <c r="CV109" s="6">
        <v>20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f>IF(AND(DS109&gt;0,DW109&gt;0),4,0)</f>
        <v>0</v>
      </c>
      <c r="DC109" s="7">
        <f>IF(AND(EF109&gt;0,EK109&gt;0,EP109&gt;0),4,0)</f>
        <v>4</v>
      </c>
      <c r="DD109" s="7">
        <f>IF(SUM(BW109,BY109,CB109,CC109,CE109,CH109,CK109,CL109,CN109,CP109)&gt;-1,4,0)</f>
        <v>0</v>
      </c>
      <c r="DE109" s="7">
        <f>IF(FC109&gt;0,4,0)</f>
        <v>0</v>
      </c>
      <c r="DF109" s="6"/>
      <c r="DG109" s="10">
        <f>SUM(AS109:DF109)</f>
        <v>-4</v>
      </c>
      <c r="DH109" s="10">
        <v>50</v>
      </c>
      <c r="DI109" s="17">
        <f>DG109+DH109</f>
        <v>46</v>
      </c>
      <c r="DJ109" s="1">
        <v>91.43</v>
      </c>
      <c r="DK109" s="18">
        <v>75</v>
      </c>
      <c r="DL109" s="18">
        <v>100</v>
      </c>
      <c r="DM109" s="29">
        <f>AVERAGE(DK109:DL109)</f>
        <v>87.5</v>
      </c>
      <c r="DN109" s="1">
        <v>0</v>
      </c>
      <c r="DO109" s="29">
        <v>85</v>
      </c>
      <c r="DP109" s="1">
        <v>40</v>
      </c>
      <c r="DQ109" s="1"/>
      <c r="DR109" s="1">
        <f>IF(DQ109&gt;68, 68, DQ109)</f>
        <v>0</v>
      </c>
      <c r="DS109" s="1">
        <f>MAX(DP109,DR109)</f>
        <v>40</v>
      </c>
      <c r="DT109" s="29"/>
      <c r="DU109" s="29"/>
      <c r="DV109" s="29">
        <f>IF(DU109&gt;68,68,DU109)</f>
        <v>0</v>
      </c>
      <c r="DW109" s="29">
        <f>MAX(DT109,DV109)</f>
        <v>0</v>
      </c>
      <c r="DX109" s="18">
        <v>0</v>
      </c>
      <c r="DY109" s="18">
        <v>0</v>
      </c>
      <c r="DZ109" s="1"/>
      <c r="EA109" s="15">
        <f>AVERAGE(DJ109,DM109:DO109, DS109, DW109)</f>
        <v>50.655000000000001</v>
      </c>
      <c r="EB109" s="1">
        <v>26.67</v>
      </c>
      <c r="EC109" s="1">
        <v>40</v>
      </c>
      <c r="ED109" s="1">
        <v>0</v>
      </c>
      <c r="EE109" s="1">
        <f>IF(ED109&gt;68,68,ED109)</f>
        <v>0</v>
      </c>
      <c r="EF109" s="1">
        <f>MAX(EB109:EC109,EE109)</f>
        <v>40</v>
      </c>
      <c r="EG109" s="29">
        <v>27.78</v>
      </c>
      <c r="EH109" s="29">
        <v>0</v>
      </c>
      <c r="EI109" s="29">
        <v>0</v>
      </c>
      <c r="EJ109" s="29">
        <f>IF(EI109&gt;68,68,EI109)</f>
        <v>0</v>
      </c>
      <c r="EK109" s="29">
        <f>MAX(EG109:EH109,EJ109)</f>
        <v>27.78</v>
      </c>
      <c r="EL109" s="1">
        <v>27.78</v>
      </c>
      <c r="EM109" s="1">
        <v>0</v>
      </c>
      <c r="EN109" s="1">
        <v>0</v>
      </c>
      <c r="EO109" s="1">
        <f>IF(EN109&gt;68,68,EN109)</f>
        <v>0</v>
      </c>
      <c r="EP109" s="1">
        <f>MAX(EL109:EM109,EO109)</f>
        <v>27.78</v>
      </c>
      <c r="EQ109" s="29">
        <v>0</v>
      </c>
      <c r="ER109" s="29">
        <v>0</v>
      </c>
      <c r="ES109" s="29"/>
      <c r="ET109" s="15">
        <f>AVERAGE(EF109,EK109,EP109,ES109)</f>
        <v>31.853333333333335</v>
      </c>
      <c r="EU109" s="1">
        <v>0</v>
      </c>
      <c r="EV109" s="1">
        <v>0</v>
      </c>
      <c r="EW109" s="1">
        <f>MIN(MAX(EU109:EV109)+0.2*FC109, 100)</f>
        <v>0</v>
      </c>
      <c r="EX109" s="29">
        <v>58.33</v>
      </c>
      <c r="EY109" s="29">
        <v>0</v>
      </c>
      <c r="EZ109" s="29">
        <f>MIN(MAX(EX109:EY109)+0.15*FC109, 100)</f>
        <v>58.33</v>
      </c>
      <c r="FA109" s="1">
        <v>0</v>
      </c>
      <c r="FB109" s="1">
        <v>0</v>
      </c>
      <c r="FC109" s="1">
        <f>MAX(FA109:FB109)</f>
        <v>0</v>
      </c>
      <c r="FD109" s="15">
        <f>AVERAGE(EW109,EZ109,FC109)</f>
        <v>19.443333333333332</v>
      </c>
      <c r="FE109" s="3">
        <v>0.25</v>
      </c>
      <c r="FF109" s="3">
        <v>0.2</v>
      </c>
      <c r="FG109" s="3">
        <v>0.25</v>
      </c>
      <c r="FH109" s="3">
        <v>0.3</v>
      </c>
      <c r="FI109" s="25">
        <f>MIN(IF(D109="Yes",AR109+DI109,0),100)</f>
        <v>48</v>
      </c>
      <c r="FJ109" s="25">
        <f>IF(FN109&lt;0,FI109+FN109*-4,FI109)</f>
        <v>48</v>
      </c>
      <c r="FK109" s="25">
        <f>MIN(IF(D109="Yes",AR109+EA109,0), 100)</f>
        <v>52.655000000000001</v>
      </c>
      <c r="FL109" s="25">
        <f>MIN(IF(D109="Yes",AR109+ET109,0),100)</f>
        <v>33.853333333333339</v>
      </c>
      <c r="FM109" s="25">
        <f>MIN(IF(D109="Yes",AR109+FD109,0), 100)</f>
        <v>21.443333333333332</v>
      </c>
      <c r="FN109" s="26">
        <f>FE109*FI109+FF109*FK109+FG109*FL109+FH109*FM109</f>
        <v>37.42733333333333</v>
      </c>
      <c r="FO109" s="26">
        <f>FE109*FJ109+FF109*FK109+FG109*FL109+FH109*FM109</f>
        <v>37.42733333333333</v>
      </c>
    </row>
    <row r="110" spans="1:171" customFormat="1" x14ac:dyDescent="0.3">
      <c r="A110" s="30">
        <v>1402017051</v>
      </c>
      <c r="B110" s="30" t="s">
        <v>138</v>
      </c>
      <c r="C110" t="s">
        <v>140</v>
      </c>
      <c r="D110" s="2" t="s">
        <v>301</v>
      </c>
      <c r="E110" s="6">
        <v>1</v>
      </c>
      <c r="F110" s="6"/>
      <c r="G110" s="7">
        <v>1</v>
      </c>
      <c r="H110" s="7">
        <v>1</v>
      </c>
      <c r="I110" s="6">
        <v>1</v>
      </c>
      <c r="J110" s="6"/>
      <c r="K110" s="7"/>
      <c r="L110" s="7"/>
      <c r="M110" s="6">
        <v>1</v>
      </c>
      <c r="N110" s="8"/>
      <c r="O110" s="7"/>
      <c r="P110" s="7"/>
      <c r="Q110" s="6"/>
      <c r="R110" s="8"/>
      <c r="S110" s="7">
        <v>1</v>
      </c>
      <c r="T110" s="7"/>
      <c r="U110" s="6"/>
      <c r="V110" s="16"/>
      <c r="W110" s="7"/>
      <c r="X110" s="7"/>
      <c r="Y110" s="6"/>
      <c r="Z110" s="6"/>
      <c r="AA110" s="7"/>
      <c r="AB110" s="7"/>
      <c r="AC110" s="6"/>
      <c r="AD110" s="6"/>
      <c r="AE110" s="7"/>
      <c r="AF110" s="8"/>
      <c r="AG110" s="10">
        <v>14</v>
      </c>
      <c r="AH110" s="10">
        <v>10</v>
      </c>
      <c r="AI110" s="10">
        <f>COUNT(E110:AF110)</f>
        <v>6</v>
      </c>
      <c r="AJ110" s="22">
        <f>IF(D110="Yes",(AG110-AI110+(DI110-50)/AH110)/AG110,0)</f>
        <v>0.47142857142857142</v>
      </c>
      <c r="AK110" s="11">
        <f>SUM(E110:AF110)</f>
        <v>6</v>
      </c>
      <c r="AL110" s="10">
        <f>MAX(AK110-AM110-AN110,0)*-1</f>
        <v>0</v>
      </c>
      <c r="AM110" s="10">
        <v>10</v>
      </c>
      <c r="AN110" s="10">
        <v>3</v>
      </c>
      <c r="AO110" s="7">
        <f>AK110+AL110+AP110</f>
        <v>6</v>
      </c>
      <c r="AP110" s="6"/>
      <c r="AQ110" s="3">
        <v>0.5</v>
      </c>
      <c r="AR110" s="15">
        <f>MIN(AO110,AM110)*AQ110</f>
        <v>3</v>
      </c>
      <c r="AS110" s="6">
        <v>0</v>
      </c>
      <c r="AT110" s="6">
        <v>0</v>
      </c>
      <c r="AU110" s="6">
        <v>3</v>
      </c>
      <c r="AV110" s="6">
        <v>0</v>
      </c>
      <c r="AW110" s="7"/>
      <c r="AX110" s="7">
        <v>0</v>
      </c>
      <c r="AY110" s="7"/>
      <c r="AZ110" s="7">
        <v>0</v>
      </c>
      <c r="BA110" s="6"/>
      <c r="BB110" s="6">
        <v>3</v>
      </c>
      <c r="BC110" s="6"/>
      <c r="BD110" s="6">
        <v>0</v>
      </c>
      <c r="BE110" s="7"/>
      <c r="BF110" s="7">
        <f>IF(EF110&gt;=70, 5, 0)</f>
        <v>0</v>
      </c>
      <c r="BG110" s="7"/>
      <c r="BH110" s="7"/>
      <c r="BI110" s="7">
        <v>0</v>
      </c>
      <c r="BJ110" s="6"/>
      <c r="BK110" s="6">
        <f>IF(EW110&gt;=70, 6, 0)</f>
        <v>0</v>
      </c>
      <c r="BL110" s="6">
        <v>0</v>
      </c>
      <c r="BM110" s="7">
        <v>-5</v>
      </c>
      <c r="BN110" s="7">
        <v>-5</v>
      </c>
      <c r="BO110" s="7">
        <v>-5</v>
      </c>
      <c r="BP110" s="6"/>
      <c r="BQ110" s="6">
        <f>IF(EZ110&gt;=70, 6, 0)</f>
        <v>0</v>
      </c>
      <c r="BR110" s="6">
        <v>0</v>
      </c>
      <c r="BS110" s="7"/>
      <c r="BT110" s="7">
        <v>0</v>
      </c>
      <c r="BU110" s="7">
        <v>0</v>
      </c>
      <c r="BV110" s="6">
        <v>5</v>
      </c>
      <c r="BW110" s="6">
        <v>0</v>
      </c>
      <c r="BX110" s="6">
        <f>IF(EK110&gt;=70, 5, 0)</f>
        <v>0</v>
      </c>
      <c r="BY110" s="6">
        <v>0</v>
      </c>
      <c r="BZ110" s="6">
        <v>0</v>
      </c>
      <c r="CA110" s="6">
        <v>0</v>
      </c>
      <c r="CB110" s="6">
        <v>0</v>
      </c>
      <c r="CC110" s="6">
        <v>0</v>
      </c>
      <c r="CD110" s="6">
        <v>0</v>
      </c>
      <c r="CE110" s="6">
        <v>0</v>
      </c>
      <c r="CF110" s="6">
        <v>0</v>
      </c>
      <c r="CG110" s="6">
        <v>0</v>
      </c>
      <c r="CH110" s="6">
        <v>0</v>
      </c>
      <c r="CI110" s="6">
        <v>0</v>
      </c>
      <c r="CJ110" s="6">
        <v>0</v>
      </c>
      <c r="CK110" s="7">
        <v>0</v>
      </c>
      <c r="CL110" s="7">
        <v>-5</v>
      </c>
      <c r="CM110" s="7">
        <v>-5</v>
      </c>
      <c r="CN110" s="6">
        <v>0</v>
      </c>
      <c r="CO110" s="6">
        <f>IF(ES110&gt;=70, 5, 0)</f>
        <v>0</v>
      </c>
      <c r="CP110" s="6">
        <v>-5</v>
      </c>
      <c r="CQ110" s="6"/>
      <c r="CR110" s="6">
        <v>0</v>
      </c>
      <c r="CS110" s="7"/>
      <c r="CT110" s="7">
        <f>IF(FC110&gt;=70, 6, 0)</f>
        <v>0</v>
      </c>
      <c r="CU110" s="7">
        <v>-5</v>
      </c>
      <c r="CV110" s="6"/>
      <c r="CW110" s="7">
        <v>6</v>
      </c>
      <c r="CX110" s="7">
        <v>0</v>
      </c>
      <c r="CY110" s="7">
        <v>0</v>
      </c>
      <c r="CZ110" s="7">
        <v>0</v>
      </c>
      <c r="DA110" s="7">
        <v>0</v>
      </c>
      <c r="DB110" s="7">
        <f>IF(AND(DS110&gt;0,DW110&gt;0),4,0)</f>
        <v>0</v>
      </c>
      <c r="DC110" s="7">
        <f>IF(AND(EF110&gt;0,EK110&gt;0,EP110&gt;0),4,0)</f>
        <v>4</v>
      </c>
      <c r="DD110" s="7">
        <f>IF(SUM(BW110,BY110,CB110,CC110,CE110,CH110,CK110,CL110,CN110,CP110)&gt;-1,4,0)</f>
        <v>0</v>
      </c>
      <c r="DE110" s="7">
        <f>IF(FC110&gt;0,4,0)</f>
        <v>0</v>
      </c>
      <c r="DF110" s="6"/>
      <c r="DG110" s="10">
        <f>SUM(AS110:DF110)</f>
        <v>-14</v>
      </c>
      <c r="DH110" s="10">
        <v>50</v>
      </c>
      <c r="DI110" s="17">
        <f>DG110+DH110</f>
        <v>36</v>
      </c>
      <c r="DJ110" s="1">
        <v>71.430000000000007</v>
      </c>
      <c r="DK110" s="18">
        <v>50</v>
      </c>
      <c r="DL110" s="18">
        <v>100</v>
      </c>
      <c r="DM110" s="29">
        <f>AVERAGE(DK110:DL110)</f>
        <v>75</v>
      </c>
      <c r="DN110" s="1">
        <v>100</v>
      </c>
      <c r="DO110" s="29">
        <v>25</v>
      </c>
      <c r="DP110" s="1">
        <v>0</v>
      </c>
      <c r="DQ110" s="1">
        <v>0</v>
      </c>
      <c r="DR110" s="1">
        <f>IF(DQ110&gt;68, 68, DQ110)</f>
        <v>0</v>
      </c>
      <c r="DS110" s="1">
        <f>MAX(DP110,DR110)</f>
        <v>0</v>
      </c>
      <c r="DT110" s="29"/>
      <c r="DU110" s="29"/>
      <c r="DV110" s="29">
        <f>IF(DU110&gt;68,68,DU110)</f>
        <v>0</v>
      </c>
      <c r="DW110" s="29">
        <f>MAX(DT110,DV110)</f>
        <v>0</v>
      </c>
      <c r="DX110" s="18">
        <v>0</v>
      </c>
      <c r="DY110" s="18">
        <v>0</v>
      </c>
      <c r="DZ110" s="1"/>
      <c r="EA110" s="15">
        <f>AVERAGE(DJ110,DM110:DO110, DS110, DW110)</f>
        <v>45.238333333333337</v>
      </c>
      <c r="EB110" s="1">
        <v>26.67</v>
      </c>
      <c r="EC110" s="1">
        <v>0</v>
      </c>
      <c r="ED110" s="1">
        <v>46.67</v>
      </c>
      <c r="EE110" s="1">
        <f>IF(ED110&gt;68,68,ED110)</f>
        <v>46.67</v>
      </c>
      <c r="EF110" s="1">
        <f>MAX(EB110:EC110,EE110)</f>
        <v>46.67</v>
      </c>
      <c r="EG110" s="29">
        <v>11.11</v>
      </c>
      <c r="EH110" s="29">
        <v>40</v>
      </c>
      <c r="EI110" s="29">
        <v>6.67</v>
      </c>
      <c r="EJ110" s="29">
        <f>IF(EI110&gt;68,68,EI110)</f>
        <v>6.67</v>
      </c>
      <c r="EK110" s="29">
        <f>MAX(EG110:EH110,EJ110)</f>
        <v>40</v>
      </c>
      <c r="EL110" s="1">
        <v>11.11</v>
      </c>
      <c r="EM110" s="1">
        <v>20</v>
      </c>
      <c r="EN110" s="1">
        <v>26.67</v>
      </c>
      <c r="EO110" s="1">
        <f>IF(EN110&gt;68,68,EN110)</f>
        <v>26.67</v>
      </c>
      <c r="EP110" s="1">
        <f>MAX(EL110:EM110,EO110)</f>
        <v>26.67</v>
      </c>
      <c r="EQ110" s="29">
        <v>0</v>
      </c>
      <c r="ER110" s="29">
        <v>0</v>
      </c>
      <c r="ES110" s="29"/>
      <c r="ET110" s="15">
        <f>AVERAGE(EF110,EK110,EP110,ES110)</f>
        <v>37.78</v>
      </c>
      <c r="EU110" s="1">
        <v>0</v>
      </c>
      <c r="EV110" s="1">
        <v>0</v>
      </c>
      <c r="EW110" s="1">
        <f>MIN(MAX(EU110:EV110)+0.2*FC110, 100)</f>
        <v>0</v>
      </c>
      <c r="EX110" s="29">
        <v>50</v>
      </c>
      <c r="EY110" s="29">
        <v>0</v>
      </c>
      <c r="EZ110" s="29">
        <f>MIN(MAX(EX110:EY110)+0.15*FC110, 100)</f>
        <v>50</v>
      </c>
      <c r="FA110" s="1">
        <v>0</v>
      </c>
      <c r="FB110" s="1">
        <v>0</v>
      </c>
      <c r="FC110" s="1">
        <f>MAX(FA110:FB110)</f>
        <v>0</v>
      </c>
      <c r="FD110" s="15">
        <f>AVERAGE(EW110,EZ110,FC110)</f>
        <v>16.666666666666668</v>
      </c>
      <c r="FE110" s="3">
        <v>0.25</v>
      </c>
      <c r="FF110" s="3">
        <v>0.2</v>
      </c>
      <c r="FG110" s="3">
        <v>0.25</v>
      </c>
      <c r="FH110" s="3">
        <v>0.3</v>
      </c>
      <c r="FI110" s="25">
        <f>MIN(IF(D110="Yes",AR110+DI110,0),100)</f>
        <v>39</v>
      </c>
      <c r="FJ110" s="25">
        <f>IF(FN110&lt;0,FI110+FN110*-4,FI110)</f>
        <v>39</v>
      </c>
      <c r="FK110" s="25">
        <f>MIN(IF(D110="Yes",AR110+EA110,0), 100)</f>
        <v>48.238333333333337</v>
      </c>
      <c r="FL110" s="25">
        <f>MIN(IF(D110="Yes",AR110+ET110,0),100)</f>
        <v>40.78</v>
      </c>
      <c r="FM110" s="25">
        <f>MIN(IF(D110="Yes",AR110+FD110,0), 100)</f>
        <v>19.666666666666668</v>
      </c>
      <c r="FN110" s="26">
        <f>FE110*FI110+FF110*FK110+FG110*FL110+FH110*FM110</f>
        <v>35.492666666666665</v>
      </c>
      <c r="FO110" s="26">
        <f>FE110*FJ110+FF110*FK110+FG110*FL110+FH110*FM110</f>
        <v>35.492666666666665</v>
      </c>
    </row>
    <row r="111" spans="1:171" customFormat="1" x14ac:dyDescent="0.3">
      <c r="A111">
        <v>1402018187</v>
      </c>
      <c r="B111" t="s">
        <v>196</v>
      </c>
      <c r="C111" t="s">
        <v>114</v>
      </c>
      <c r="D111" s="2" t="s">
        <v>301</v>
      </c>
      <c r="E111" s="6"/>
      <c r="F111" s="6"/>
      <c r="G111" s="7">
        <v>1</v>
      </c>
      <c r="H111" s="7"/>
      <c r="I111" s="6"/>
      <c r="J111" s="6"/>
      <c r="K111" s="7">
        <v>1</v>
      </c>
      <c r="L111" s="7"/>
      <c r="M111" s="6">
        <v>1</v>
      </c>
      <c r="N111" s="8"/>
      <c r="O111" s="7"/>
      <c r="P111" s="7"/>
      <c r="Q111" s="6">
        <v>1</v>
      </c>
      <c r="R111" s="8"/>
      <c r="S111" s="7">
        <v>1</v>
      </c>
      <c r="T111" s="7"/>
      <c r="U111" s="6"/>
      <c r="V111" s="16"/>
      <c r="W111" s="7"/>
      <c r="X111" s="7"/>
      <c r="Y111" s="6">
        <v>1</v>
      </c>
      <c r="Z111" s="6"/>
      <c r="AA111" s="7"/>
      <c r="AB111" s="7"/>
      <c r="AC111" s="6"/>
      <c r="AD111" s="6"/>
      <c r="AE111" s="7"/>
      <c r="AF111" s="8"/>
      <c r="AG111" s="10">
        <v>14</v>
      </c>
      <c r="AH111" s="10">
        <v>10</v>
      </c>
      <c r="AI111" s="10">
        <f>COUNT(E111:AF111)</f>
        <v>6</v>
      </c>
      <c r="AJ111" s="22">
        <f>IF(D111="Yes",(AG111-AI111+(DI111-50)/AH111)/AG111,0)</f>
        <v>0.7142857142857143</v>
      </c>
      <c r="AK111" s="11">
        <f>SUM(E111:AF111)</f>
        <v>6</v>
      </c>
      <c r="AL111" s="10">
        <f>MAX(AK111-AM111-AN111,0)*-1</f>
        <v>0</v>
      </c>
      <c r="AM111" s="10">
        <v>10</v>
      </c>
      <c r="AN111" s="10">
        <v>3</v>
      </c>
      <c r="AO111" s="7">
        <f>AK111+AL111+AP111</f>
        <v>6</v>
      </c>
      <c r="AP111" s="6"/>
      <c r="AQ111" s="3">
        <v>0.5</v>
      </c>
      <c r="AR111" s="15">
        <f>MIN(AO111,AM111)*AQ111</f>
        <v>3</v>
      </c>
      <c r="AS111" s="6">
        <v>0</v>
      </c>
      <c r="AT111" s="6">
        <v>0</v>
      </c>
      <c r="AU111" s="6">
        <v>1</v>
      </c>
      <c r="AV111" s="6">
        <v>0</v>
      </c>
      <c r="AW111" s="7"/>
      <c r="AX111" s="7">
        <v>0</v>
      </c>
      <c r="AY111" s="7"/>
      <c r="AZ111" s="7">
        <v>0</v>
      </c>
      <c r="BA111" s="6"/>
      <c r="BB111" s="6">
        <v>3</v>
      </c>
      <c r="BC111" s="6"/>
      <c r="BD111" s="6">
        <v>0</v>
      </c>
      <c r="BE111" s="7"/>
      <c r="BF111" s="7">
        <f>IF(EF111&gt;=70, 5, 0)</f>
        <v>0</v>
      </c>
      <c r="BG111" s="7"/>
      <c r="BH111" s="7"/>
      <c r="BI111" s="7">
        <v>0</v>
      </c>
      <c r="BJ111" s="6"/>
      <c r="BK111" s="6">
        <f>IF(EW111&gt;=70, 6, 0)</f>
        <v>0</v>
      </c>
      <c r="BL111" s="6">
        <v>0</v>
      </c>
      <c r="BM111" s="7">
        <v>0</v>
      </c>
      <c r="BN111" s="7">
        <v>-5</v>
      </c>
      <c r="BO111" s="7">
        <v>0</v>
      </c>
      <c r="BP111" s="6">
        <v>13</v>
      </c>
      <c r="BQ111" s="6">
        <f>IF(EZ111&gt;=70, 6, 0)</f>
        <v>0</v>
      </c>
      <c r="BR111" s="6">
        <v>0</v>
      </c>
      <c r="BS111" s="7"/>
      <c r="BT111" s="7">
        <v>0</v>
      </c>
      <c r="BU111" s="7">
        <v>0</v>
      </c>
      <c r="BV111" s="6">
        <v>5</v>
      </c>
      <c r="BW111" s="6">
        <v>0</v>
      </c>
      <c r="BX111" s="6">
        <f>IF(EK111&gt;=70, 5, 0)</f>
        <v>0</v>
      </c>
      <c r="BY111" s="6">
        <v>0</v>
      </c>
      <c r="BZ111" s="6">
        <v>0</v>
      </c>
      <c r="CA111" s="6">
        <v>0</v>
      </c>
      <c r="CB111" s="6">
        <v>0</v>
      </c>
      <c r="CC111" s="6">
        <v>0</v>
      </c>
      <c r="CD111" s="6">
        <v>0</v>
      </c>
      <c r="CE111" s="6">
        <v>0</v>
      </c>
      <c r="CF111" s="6">
        <v>0</v>
      </c>
      <c r="CG111" s="6">
        <v>0</v>
      </c>
      <c r="CH111" s="6">
        <v>0</v>
      </c>
      <c r="CI111" s="6">
        <v>0</v>
      </c>
      <c r="CJ111" s="6">
        <v>0</v>
      </c>
      <c r="CK111" s="7">
        <v>0</v>
      </c>
      <c r="CL111" s="7">
        <v>0</v>
      </c>
      <c r="CM111" s="7">
        <v>0</v>
      </c>
      <c r="CN111" s="6">
        <v>0</v>
      </c>
      <c r="CO111" s="6">
        <f>IF(ES111&gt;=70, 5, 0)</f>
        <v>0</v>
      </c>
      <c r="CP111" s="6">
        <v>0</v>
      </c>
      <c r="CQ111" s="6"/>
      <c r="CR111" s="6">
        <v>0</v>
      </c>
      <c r="CS111" s="7"/>
      <c r="CT111" s="7">
        <f>IF(FC111&gt;=70, 6, 0)</f>
        <v>0</v>
      </c>
      <c r="CU111" s="7">
        <v>-5</v>
      </c>
      <c r="CV111" s="6"/>
      <c r="CW111" s="7">
        <v>0</v>
      </c>
      <c r="CX111" s="7">
        <v>0</v>
      </c>
      <c r="CY111" s="7">
        <v>0</v>
      </c>
      <c r="CZ111" s="7">
        <v>0</v>
      </c>
      <c r="DA111" s="7">
        <v>0</v>
      </c>
      <c r="DB111" s="7">
        <f>IF(AND(DS111&gt;0,DW111&gt;0),4,0)</f>
        <v>0</v>
      </c>
      <c r="DC111" s="7">
        <f>IF(AND(EF111&gt;0,EK111&gt;0,EP111&gt;0),4,0)</f>
        <v>4</v>
      </c>
      <c r="DD111" s="7">
        <f>IF(SUM(BW111,BY111,CB111,CC111,CE111,CH111,CK111,CL111,CN111,CP111)&gt;-1,4,0)</f>
        <v>4</v>
      </c>
      <c r="DE111" s="7">
        <f>IF(FC111&gt;0,4,0)</f>
        <v>0</v>
      </c>
      <c r="DF111" s="6"/>
      <c r="DG111" s="10">
        <f>SUM(AS111:DF111)</f>
        <v>20</v>
      </c>
      <c r="DH111" s="10">
        <v>50</v>
      </c>
      <c r="DI111" s="17">
        <f>DG111+DH111</f>
        <v>70</v>
      </c>
      <c r="DJ111" s="1">
        <v>57.14</v>
      </c>
      <c r="DK111" s="18">
        <v>25</v>
      </c>
      <c r="DL111" s="18">
        <v>50</v>
      </c>
      <c r="DM111" s="29">
        <f>AVERAGE(DK111:DL111)</f>
        <v>37.5</v>
      </c>
      <c r="DN111" s="1">
        <v>0</v>
      </c>
      <c r="DO111" s="29">
        <v>65</v>
      </c>
      <c r="DP111" s="1">
        <v>0</v>
      </c>
      <c r="DQ111" s="1"/>
      <c r="DR111" s="1">
        <f>IF(DQ111&gt;68, 68, DQ111)</f>
        <v>0</v>
      </c>
      <c r="DS111" s="1">
        <f>MAX(DP111,DR111)</f>
        <v>0</v>
      </c>
      <c r="DT111" s="29"/>
      <c r="DU111" s="29"/>
      <c r="DV111" s="29">
        <f>IF(DU111&gt;68,68,DU111)</f>
        <v>0</v>
      </c>
      <c r="DW111" s="29">
        <f>MAX(DT111,DV111)</f>
        <v>0</v>
      </c>
      <c r="DX111" s="18">
        <v>0</v>
      </c>
      <c r="DY111" s="18">
        <v>0</v>
      </c>
      <c r="DZ111" s="1"/>
      <c r="EA111" s="15">
        <f>AVERAGE(DJ111,DM111:DO111, DS111, DW111)</f>
        <v>26.606666666666666</v>
      </c>
      <c r="EB111" s="1">
        <v>33.33</v>
      </c>
      <c r="EC111" s="1">
        <v>33.33</v>
      </c>
      <c r="ED111" s="1">
        <v>0</v>
      </c>
      <c r="EE111" s="1">
        <f>IF(ED111&gt;68,68,ED111)</f>
        <v>0</v>
      </c>
      <c r="EF111" s="1">
        <f>MAX(EB111:EC111,EE111)</f>
        <v>33.33</v>
      </c>
      <c r="EG111" s="29">
        <v>33.33</v>
      </c>
      <c r="EH111" s="29">
        <v>26.67</v>
      </c>
      <c r="EI111" s="29">
        <v>0</v>
      </c>
      <c r="EJ111" s="29">
        <f>IF(EI111&gt;68,68,EI111)</f>
        <v>0</v>
      </c>
      <c r="EK111" s="29">
        <f>MAX(EG111:EH111,EJ111)</f>
        <v>33.33</v>
      </c>
      <c r="EL111" s="1">
        <v>33.33</v>
      </c>
      <c r="EM111" s="1">
        <v>26.67</v>
      </c>
      <c r="EN111" s="1">
        <v>0</v>
      </c>
      <c r="EO111" s="1">
        <f>IF(EN111&gt;68,68,EN111)</f>
        <v>0</v>
      </c>
      <c r="EP111" s="1">
        <f>MAX(EL111:EM111,EO111)</f>
        <v>33.33</v>
      </c>
      <c r="EQ111" s="29">
        <v>0</v>
      </c>
      <c r="ER111" s="29">
        <v>0</v>
      </c>
      <c r="ES111" s="29"/>
      <c r="ET111" s="15">
        <f>AVERAGE(EF111,EK111,EP111,ES111)</f>
        <v>33.33</v>
      </c>
      <c r="EU111" s="1">
        <v>0</v>
      </c>
      <c r="EV111" s="1">
        <v>0</v>
      </c>
      <c r="EW111" s="1">
        <f>MIN(MAX(EU111:EV111)+0.2*FC111, 100)</f>
        <v>0</v>
      </c>
      <c r="EX111" s="29">
        <v>8.33</v>
      </c>
      <c r="EY111" s="29">
        <v>0</v>
      </c>
      <c r="EZ111" s="29">
        <f>MIN(MAX(EX111:EY111)+0.15*FC111, 100)</f>
        <v>8.33</v>
      </c>
      <c r="FA111" s="1">
        <v>0</v>
      </c>
      <c r="FB111" s="1">
        <v>0</v>
      </c>
      <c r="FC111" s="1">
        <f>MAX(FA111:FB111)</f>
        <v>0</v>
      </c>
      <c r="FD111" s="15">
        <f>AVERAGE(EW111,EZ111,FC111)</f>
        <v>2.7766666666666668</v>
      </c>
      <c r="FE111" s="3">
        <v>0.25</v>
      </c>
      <c r="FF111" s="3">
        <v>0.2</v>
      </c>
      <c r="FG111" s="3">
        <v>0.25</v>
      </c>
      <c r="FH111" s="3">
        <v>0.3</v>
      </c>
      <c r="FI111" s="25">
        <f>MIN(IF(D111="Yes",AR111+DI111,0),100)</f>
        <v>73</v>
      </c>
      <c r="FJ111" s="25">
        <f>IF(FN111&lt;0,FI111+FN111*-4,FI111)</f>
        <v>73</v>
      </c>
      <c r="FK111" s="25">
        <f>MIN(IF(D111="Yes",AR111+EA111,0), 100)</f>
        <v>29.606666666666666</v>
      </c>
      <c r="FL111" s="25">
        <f>MIN(IF(D111="Yes",AR111+ET111,0),100)</f>
        <v>36.33</v>
      </c>
      <c r="FM111" s="25">
        <f>MIN(IF(D111="Yes",AR111+FD111,0), 100)</f>
        <v>5.7766666666666673</v>
      </c>
      <c r="FN111" s="26">
        <f>FE111*FI111+FF111*FK111+FG111*FL111+FH111*FM111</f>
        <v>34.98683333333333</v>
      </c>
      <c r="FO111" s="26">
        <f>FE111*FJ111+FF111*FK111+FG111*FL111+FH111*FM111</f>
        <v>34.98683333333333</v>
      </c>
    </row>
    <row r="112" spans="1:171" customFormat="1" x14ac:dyDescent="0.3">
      <c r="A112">
        <v>1402019112</v>
      </c>
      <c r="B112" t="s">
        <v>232</v>
      </c>
      <c r="C112" t="s">
        <v>114</v>
      </c>
      <c r="D112" s="2" t="s">
        <v>301</v>
      </c>
      <c r="E112" s="6">
        <v>1</v>
      </c>
      <c r="F112" s="6"/>
      <c r="G112" s="7"/>
      <c r="H112" s="7"/>
      <c r="I112" s="6">
        <v>1</v>
      </c>
      <c r="J112" s="6">
        <v>1</v>
      </c>
      <c r="K112" s="7"/>
      <c r="L112" s="7"/>
      <c r="M112" s="6"/>
      <c r="N112" s="8"/>
      <c r="O112" s="7"/>
      <c r="P112" s="7"/>
      <c r="Q112" s="6"/>
      <c r="R112" s="8"/>
      <c r="S112" s="7">
        <v>1</v>
      </c>
      <c r="T112" s="7"/>
      <c r="U112" s="6"/>
      <c r="V112" s="6"/>
      <c r="W112" s="7"/>
      <c r="X112" s="7"/>
      <c r="Y112" s="6"/>
      <c r="Z112" s="6"/>
      <c r="AA112" s="7"/>
      <c r="AB112" s="7"/>
      <c r="AC112" s="6"/>
      <c r="AD112" s="6"/>
      <c r="AE112" s="7"/>
      <c r="AF112" s="8"/>
      <c r="AG112" s="10">
        <v>14</v>
      </c>
      <c r="AH112" s="10">
        <v>10</v>
      </c>
      <c r="AI112" s="10">
        <f>COUNT(E112:AF112)</f>
        <v>4</v>
      </c>
      <c r="AJ112" s="22">
        <f>IF(D112="Yes",(AG112-AI112+(DI112-50)/AH112)/AG112,0)</f>
        <v>0.68571428571428572</v>
      </c>
      <c r="AK112" s="11">
        <f>SUM(E112:AF112)</f>
        <v>4</v>
      </c>
      <c r="AL112" s="10">
        <f>MAX(AK112-AM112-AN112,0)*-1</f>
        <v>0</v>
      </c>
      <c r="AM112" s="10">
        <v>10</v>
      </c>
      <c r="AN112" s="10">
        <v>3</v>
      </c>
      <c r="AO112" s="7">
        <f>AK112+AL112+AP112</f>
        <v>4</v>
      </c>
      <c r="AP112" s="6"/>
      <c r="AQ112" s="3">
        <v>0.5</v>
      </c>
      <c r="AR112" s="15">
        <f>MIN(AO112,AM112)*AQ112</f>
        <v>2</v>
      </c>
      <c r="AS112" s="6">
        <v>0</v>
      </c>
      <c r="AT112" s="6">
        <v>0</v>
      </c>
      <c r="AU112" s="6">
        <v>2</v>
      </c>
      <c r="AV112" s="6">
        <v>0</v>
      </c>
      <c r="AW112" s="7"/>
      <c r="AX112" s="7">
        <v>0</v>
      </c>
      <c r="AY112" s="7"/>
      <c r="AZ112" s="7">
        <v>0</v>
      </c>
      <c r="BA112" s="6"/>
      <c r="BB112" s="6">
        <v>0</v>
      </c>
      <c r="BC112" s="6"/>
      <c r="BD112" s="6">
        <v>0</v>
      </c>
      <c r="BE112" s="7"/>
      <c r="BF112" s="7">
        <f>IF(EF112&gt;=70, 5, 0)</f>
        <v>0</v>
      </c>
      <c r="BG112" s="7"/>
      <c r="BH112" s="7"/>
      <c r="BI112" s="7">
        <v>0</v>
      </c>
      <c r="BJ112" s="6"/>
      <c r="BK112" s="6">
        <f>IF(EW112&gt;=70, 6, 0)</f>
        <v>0</v>
      </c>
      <c r="BL112" s="6">
        <v>-5</v>
      </c>
      <c r="BM112" s="7">
        <v>0</v>
      </c>
      <c r="BN112" s="7">
        <v>0</v>
      </c>
      <c r="BO112" s="7">
        <v>0</v>
      </c>
      <c r="BP112" s="6"/>
      <c r="BQ112" s="6">
        <f>IF(EZ112&gt;=70, 6, 0)</f>
        <v>0</v>
      </c>
      <c r="BR112" s="6">
        <v>0</v>
      </c>
      <c r="BS112" s="7"/>
      <c r="BT112" s="7">
        <v>0</v>
      </c>
      <c r="BU112" s="7">
        <v>0</v>
      </c>
      <c r="BV112" s="6"/>
      <c r="BW112" s="6">
        <v>0</v>
      </c>
      <c r="BX112" s="6">
        <f>IF(EK112&gt;=70, 5, 0)</f>
        <v>0</v>
      </c>
      <c r="BY112" s="6">
        <v>0</v>
      </c>
      <c r="BZ112" s="6">
        <v>0</v>
      </c>
      <c r="CA112" s="6">
        <v>0</v>
      </c>
      <c r="CB112" s="6">
        <v>0</v>
      </c>
      <c r="CC112" s="6">
        <v>0</v>
      </c>
      <c r="CD112" s="6">
        <v>0</v>
      </c>
      <c r="CE112" s="6">
        <v>0</v>
      </c>
      <c r="CF112" s="6">
        <v>0</v>
      </c>
      <c r="CG112" s="6">
        <v>0</v>
      </c>
      <c r="CH112" s="6">
        <v>0</v>
      </c>
      <c r="CI112" s="6">
        <v>0</v>
      </c>
      <c r="CJ112" s="6">
        <v>-5</v>
      </c>
      <c r="CK112" s="7">
        <v>0</v>
      </c>
      <c r="CL112" s="7">
        <v>-5</v>
      </c>
      <c r="CM112" s="7">
        <v>0</v>
      </c>
      <c r="CN112" s="6">
        <v>0</v>
      </c>
      <c r="CO112" s="6">
        <f>IF(ES112&gt;=70, 5, 0)</f>
        <v>0</v>
      </c>
      <c r="CP112" s="6">
        <v>0</v>
      </c>
      <c r="CQ112" s="6"/>
      <c r="CR112" s="6">
        <v>0</v>
      </c>
      <c r="CS112" s="7"/>
      <c r="CT112" s="7">
        <f>IF(FC112&gt;=70, 6, 0)</f>
        <v>0</v>
      </c>
      <c r="CU112" s="7">
        <v>-5</v>
      </c>
      <c r="CV112" s="6"/>
      <c r="CW112" s="7">
        <v>0</v>
      </c>
      <c r="CX112" s="7">
        <v>0</v>
      </c>
      <c r="CY112" s="7">
        <v>10</v>
      </c>
      <c r="CZ112" s="7">
        <v>0</v>
      </c>
      <c r="DA112" s="7">
        <v>0</v>
      </c>
      <c r="DB112" s="7">
        <f>IF(AND(DS112&gt;0,DW112&gt;0),4,0)</f>
        <v>0</v>
      </c>
      <c r="DC112" s="7">
        <f>IF(AND(EF112&gt;0,EK112&gt;0,EP112&gt;0),4,0)</f>
        <v>4</v>
      </c>
      <c r="DD112" s="7">
        <f>IF(SUM(BW112,BY112,CB112,CC112,CE112,CH112,CK112,CL112,CN112,CP112)&gt;-1,4,0)</f>
        <v>0</v>
      </c>
      <c r="DE112" s="7">
        <f>IF(FC112&gt;0,4,0)</f>
        <v>0</v>
      </c>
      <c r="DF112" s="6"/>
      <c r="DG112" s="10">
        <f>SUM(AS112:DF112)</f>
        <v>-4</v>
      </c>
      <c r="DH112" s="10">
        <v>50</v>
      </c>
      <c r="DI112" s="17">
        <f>DG112+DH112</f>
        <v>46</v>
      </c>
      <c r="DJ112" s="1">
        <v>82.86</v>
      </c>
      <c r="DK112" s="18">
        <v>75</v>
      </c>
      <c r="DL112" s="18">
        <v>0</v>
      </c>
      <c r="DM112" s="29">
        <f>AVERAGE(DK112:DL112)</f>
        <v>37.5</v>
      </c>
      <c r="DN112" s="1">
        <v>0</v>
      </c>
      <c r="DO112" s="29">
        <v>25</v>
      </c>
      <c r="DP112" s="1">
        <v>0</v>
      </c>
      <c r="DQ112" s="1"/>
      <c r="DR112" s="1">
        <f>IF(DQ112&gt;68, 68, DQ112)</f>
        <v>0</v>
      </c>
      <c r="DS112" s="1">
        <f>MAX(DP112,DR112)</f>
        <v>0</v>
      </c>
      <c r="DT112" s="29">
        <v>0</v>
      </c>
      <c r="DU112" s="29"/>
      <c r="DV112" s="29">
        <f>IF(DU112&gt;68,68,DU112)</f>
        <v>0</v>
      </c>
      <c r="DW112" s="29">
        <f>MAX(DT112,DV112)</f>
        <v>0</v>
      </c>
      <c r="DX112" s="18">
        <v>0</v>
      </c>
      <c r="DY112" s="18">
        <v>0</v>
      </c>
      <c r="DZ112" s="1"/>
      <c r="EA112" s="15">
        <f>AVERAGE(DJ112,DM112:DO112, DS112, DW112)</f>
        <v>24.22666666666667</v>
      </c>
      <c r="EB112" s="1">
        <v>33.33</v>
      </c>
      <c r="EC112" s="1">
        <v>40</v>
      </c>
      <c r="ED112" s="1">
        <v>0</v>
      </c>
      <c r="EE112" s="1">
        <f>IF(ED112&gt;68,68,ED112)</f>
        <v>0</v>
      </c>
      <c r="EF112" s="1">
        <f>MAX(EB112:EC112,EE112)</f>
        <v>40</v>
      </c>
      <c r="EG112" s="29">
        <v>0</v>
      </c>
      <c r="EH112" s="29">
        <v>33.33</v>
      </c>
      <c r="EI112" s="29">
        <v>0</v>
      </c>
      <c r="EJ112" s="29">
        <f>IF(EI112&gt;68,68,EI112)</f>
        <v>0</v>
      </c>
      <c r="EK112" s="29">
        <f>MAX(EG112:EH112,EJ112)</f>
        <v>33.33</v>
      </c>
      <c r="EL112" s="1">
        <v>0</v>
      </c>
      <c r="EM112" s="1">
        <v>46.67</v>
      </c>
      <c r="EN112" s="1">
        <v>0</v>
      </c>
      <c r="EO112" s="1">
        <f>IF(EN112&gt;68,68,EN112)</f>
        <v>0</v>
      </c>
      <c r="EP112" s="1">
        <f>MAX(EL112:EM112,EO112)</f>
        <v>46.67</v>
      </c>
      <c r="EQ112" s="29">
        <v>0</v>
      </c>
      <c r="ER112" s="29">
        <v>0</v>
      </c>
      <c r="ES112" s="29"/>
      <c r="ET112" s="15">
        <f>AVERAGE(EF112,EK112,EP112,ES112)</f>
        <v>40</v>
      </c>
      <c r="EU112" s="1">
        <v>20</v>
      </c>
      <c r="EV112" s="1">
        <v>0</v>
      </c>
      <c r="EW112" s="1">
        <f>MIN(MAX(EU112:EV112)+0.2*FC112, 100)</f>
        <v>20</v>
      </c>
      <c r="EX112" s="29">
        <v>41.67</v>
      </c>
      <c r="EY112" s="29">
        <v>0</v>
      </c>
      <c r="EZ112" s="29">
        <f>MIN(MAX(EX112:EY112)+0.15*FC112, 100)</f>
        <v>41.67</v>
      </c>
      <c r="FA112" s="1">
        <v>0</v>
      </c>
      <c r="FB112" s="1">
        <v>0</v>
      </c>
      <c r="FC112" s="1">
        <f>MAX(FA112:FB112)</f>
        <v>0</v>
      </c>
      <c r="FD112" s="15">
        <f>AVERAGE(EW112,EZ112,FC112)</f>
        <v>20.556666666666668</v>
      </c>
      <c r="FE112" s="3">
        <v>0.25</v>
      </c>
      <c r="FF112" s="3">
        <v>0.2</v>
      </c>
      <c r="FG112" s="3">
        <v>0.25</v>
      </c>
      <c r="FH112" s="3">
        <v>0.3</v>
      </c>
      <c r="FI112" s="25">
        <f>MIN(IF(D112="Yes",AR112+DI112,0),100)</f>
        <v>48</v>
      </c>
      <c r="FJ112" s="25">
        <f>IF(FN112&lt;0,FI112+FN112*-4,FI112)</f>
        <v>48</v>
      </c>
      <c r="FK112" s="25">
        <f>MIN(IF(D112="Yes",AR112+EA112,0), 100)</f>
        <v>26.22666666666667</v>
      </c>
      <c r="FL112" s="25">
        <f>MIN(IF(D112="Yes",AR112+ET112,0),100)</f>
        <v>42</v>
      </c>
      <c r="FM112" s="25">
        <f>MIN(IF(D112="Yes",AR112+FD112,0), 100)</f>
        <v>22.556666666666668</v>
      </c>
      <c r="FN112" s="26">
        <f>FE112*FI112+FF112*FK112+FG112*FL112+FH112*FM112</f>
        <v>34.512333333333338</v>
      </c>
      <c r="FO112" s="26">
        <f>FE112*FJ112+FF112*FK112+FG112*FL112+FH112*FM112</f>
        <v>34.512333333333338</v>
      </c>
    </row>
    <row r="113" spans="1:171" customFormat="1" x14ac:dyDescent="0.3">
      <c r="A113">
        <v>1402019057</v>
      </c>
      <c r="B113" t="s">
        <v>276</v>
      </c>
      <c r="C113" t="s">
        <v>140</v>
      </c>
      <c r="D113" s="2" t="s">
        <v>301</v>
      </c>
      <c r="E113" s="6"/>
      <c r="F113" s="6"/>
      <c r="G113" s="7"/>
      <c r="H113" s="7"/>
      <c r="I113" s="6">
        <v>0</v>
      </c>
      <c r="J113" s="6">
        <v>1</v>
      </c>
      <c r="K113" s="7">
        <v>1</v>
      </c>
      <c r="L113" s="7"/>
      <c r="M113" s="6"/>
      <c r="N113" s="8"/>
      <c r="O113" s="7"/>
      <c r="P113" s="7"/>
      <c r="Q113" s="6"/>
      <c r="R113" s="8"/>
      <c r="S113" s="7"/>
      <c r="T113" s="7">
        <v>1</v>
      </c>
      <c r="U113" s="6"/>
      <c r="V113" s="16"/>
      <c r="W113" s="7"/>
      <c r="X113" s="7"/>
      <c r="Y113" s="6"/>
      <c r="Z113" s="6"/>
      <c r="AA113" s="7"/>
      <c r="AB113" s="7"/>
      <c r="AC113" s="6"/>
      <c r="AD113" s="6"/>
      <c r="AE113" s="7"/>
      <c r="AF113" s="8"/>
      <c r="AG113" s="10">
        <v>14</v>
      </c>
      <c r="AH113" s="10">
        <v>10</v>
      </c>
      <c r="AI113" s="10">
        <f>COUNT(E113:AF113)</f>
        <v>4</v>
      </c>
      <c r="AJ113" s="22">
        <f>IF(D113="Yes",(AG113-AI113+(DI113-50)/AH113)/AG113,0)</f>
        <v>0.8571428571428571</v>
      </c>
      <c r="AK113" s="11">
        <f>SUM(E113:AF113)</f>
        <v>3</v>
      </c>
      <c r="AL113" s="10">
        <f>MAX(AK113-AM113-AN113,0)*-1</f>
        <v>0</v>
      </c>
      <c r="AM113" s="10">
        <v>10</v>
      </c>
      <c r="AN113" s="10">
        <v>3</v>
      </c>
      <c r="AO113" s="7">
        <f>AK113+AL113+AP113</f>
        <v>3</v>
      </c>
      <c r="AP113" s="6"/>
      <c r="AQ113" s="3">
        <v>0.5</v>
      </c>
      <c r="AR113" s="15">
        <f>MIN(AO113,AM113)*AQ113</f>
        <v>1.5</v>
      </c>
      <c r="AS113" s="6">
        <v>0</v>
      </c>
      <c r="AT113" s="6">
        <v>0</v>
      </c>
      <c r="AU113" s="6">
        <v>0</v>
      </c>
      <c r="AV113" s="6">
        <v>0</v>
      </c>
      <c r="AW113" s="7"/>
      <c r="AX113" s="7">
        <v>0</v>
      </c>
      <c r="AY113" s="7"/>
      <c r="AZ113" s="7">
        <v>-5</v>
      </c>
      <c r="BA113" s="6"/>
      <c r="BB113" s="6">
        <v>0</v>
      </c>
      <c r="BC113" s="6"/>
      <c r="BD113" s="6">
        <v>0</v>
      </c>
      <c r="BE113" s="7"/>
      <c r="BF113" s="7">
        <f>IF(EF113&gt;=70, 5, 0)</f>
        <v>0</v>
      </c>
      <c r="BG113" s="7"/>
      <c r="BH113" s="7"/>
      <c r="BI113" s="7">
        <v>-5</v>
      </c>
      <c r="BJ113" s="6"/>
      <c r="BK113" s="6">
        <f>IF(EW113&gt;=70, 6, 0)</f>
        <v>0</v>
      </c>
      <c r="BL113" s="6">
        <v>0</v>
      </c>
      <c r="BM113" s="7">
        <v>0</v>
      </c>
      <c r="BN113" s="7">
        <v>0</v>
      </c>
      <c r="BO113" s="7">
        <v>0</v>
      </c>
      <c r="BP113" s="6"/>
      <c r="BQ113" s="6">
        <f>IF(EZ113&gt;=70, 6, 0)</f>
        <v>0</v>
      </c>
      <c r="BR113" s="6">
        <v>0</v>
      </c>
      <c r="BS113" s="7"/>
      <c r="BT113" s="7">
        <v>0</v>
      </c>
      <c r="BU113" s="7">
        <v>-5</v>
      </c>
      <c r="BV113" s="6">
        <v>5</v>
      </c>
      <c r="BW113" s="6">
        <v>0</v>
      </c>
      <c r="BX113" s="6">
        <f>IF(EK113&gt;=70, 5, 0)</f>
        <v>0</v>
      </c>
      <c r="BY113" s="6">
        <v>0</v>
      </c>
      <c r="BZ113" s="6">
        <v>0</v>
      </c>
      <c r="CA113" s="6">
        <v>0</v>
      </c>
      <c r="CB113" s="6">
        <v>0</v>
      </c>
      <c r="CC113" s="6">
        <v>0</v>
      </c>
      <c r="CD113" s="6">
        <v>0</v>
      </c>
      <c r="CE113" s="6">
        <v>0</v>
      </c>
      <c r="CF113" s="6">
        <v>0</v>
      </c>
      <c r="CG113" s="6">
        <v>0</v>
      </c>
      <c r="CH113" s="6">
        <v>0</v>
      </c>
      <c r="CI113" s="6">
        <v>0</v>
      </c>
      <c r="CJ113" s="6">
        <v>0</v>
      </c>
      <c r="CK113" s="7">
        <v>0</v>
      </c>
      <c r="CL113" s="7">
        <v>0</v>
      </c>
      <c r="CM113" s="7">
        <v>-5</v>
      </c>
      <c r="CN113" s="6">
        <v>-5</v>
      </c>
      <c r="CO113" s="6">
        <f>IF(ES113&gt;=70, 5, 0)</f>
        <v>0</v>
      </c>
      <c r="CP113" s="6">
        <v>-5</v>
      </c>
      <c r="CQ113" s="6"/>
      <c r="CR113" s="6">
        <v>-5</v>
      </c>
      <c r="CS113" s="7"/>
      <c r="CT113" s="7">
        <f>IF(FC113&gt;=70, 6, 0)</f>
        <v>0</v>
      </c>
      <c r="CU113" s="7">
        <v>-5</v>
      </c>
      <c r="CV113" s="6">
        <v>20</v>
      </c>
      <c r="CW113" s="7">
        <v>0</v>
      </c>
      <c r="CX113" s="7">
        <v>0</v>
      </c>
      <c r="CY113" s="7">
        <v>25</v>
      </c>
      <c r="CZ113" s="7">
        <v>6</v>
      </c>
      <c r="DA113" s="7">
        <v>0</v>
      </c>
      <c r="DB113" s="7">
        <f>IF(AND(DS113&gt;0,DW113&gt;0),4,0)</f>
        <v>0</v>
      </c>
      <c r="DC113" s="7">
        <f>IF(AND(EF113&gt;0,EK113&gt;0,EP113&gt;0),4,0)</f>
        <v>4</v>
      </c>
      <c r="DD113" s="7">
        <f>IF(SUM(BW113,BY113,CB113,CC113,CE113,CH113,CK113,CL113,CN113,CP113)&gt;-1,4,0)</f>
        <v>0</v>
      </c>
      <c r="DE113" s="7">
        <f>IF(FC113&gt;0,4,0)</f>
        <v>0</v>
      </c>
      <c r="DF113" s="6"/>
      <c r="DG113" s="10">
        <f>SUM(AS113:DF113)</f>
        <v>20</v>
      </c>
      <c r="DH113" s="10">
        <v>50</v>
      </c>
      <c r="DI113" s="17">
        <f>DG113+DH113</f>
        <v>70</v>
      </c>
      <c r="DJ113" s="1">
        <v>28.57</v>
      </c>
      <c r="DK113" s="18">
        <v>25</v>
      </c>
      <c r="DL113" s="18">
        <v>100</v>
      </c>
      <c r="DM113" s="29">
        <f>AVERAGE(DK113:DL113)</f>
        <v>62.5</v>
      </c>
      <c r="DN113" s="1">
        <v>0</v>
      </c>
      <c r="DO113" s="29">
        <v>65</v>
      </c>
      <c r="DP113" s="1">
        <v>0</v>
      </c>
      <c r="DQ113" s="1"/>
      <c r="DR113" s="1">
        <f>IF(DQ113&gt;68, 68, DQ113)</f>
        <v>0</v>
      </c>
      <c r="DS113" s="1">
        <f>MAX(DP113,DR113)</f>
        <v>0</v>
      </c>
      <c r="DT113" s="29"/>
      <c r="DU113" s="29"/>
      <c r="DV113" s="29">
        <f>IF(DU113&gt;68,68,DU113)</f>
        <v>0</v>
      </c>
      <c r="DW113" s="29">
        <f>MAX(DT113,DV113)</f>
        <v>0</v>
      </c>
      <c r="DX113" s="18">
        <v>0</v>
      </c>
      <c r="DY113" s="18">
        <v>0</v>
      </c>
      <c r="DZ113" s="1"/>
      <c r="EA113" s="15">
        <f>AVERAGE(DJ113,DM113:DO113, DS113, DW113)</f>
        <v>26.011666666666667</v>
      </c>
      <c r="EB113" s="1">
        <v>33.33</v>
      </c>
      <c r="EC113" s="1">
        <v>40</v>
      </c>
      <c r="ED113" s="1">
        <v>0</v>
      </c>
      <c r="EE113" s="1">
        <f>IF(ED113&gt;68,68,ED113)</f>
        <v>0</v>
      </c>
      <c r="EF113" s="1">
        <f>MAX(EB113:EC113,EE113)</f>
        <v>40</v>
      </c>
      <c r="EG113" s="29">
        <v>16.670000000000002</v>
      </c>
      <c r="EH113" s="29">
        <v>0</v>
      </c>
      <c r="EI113" s="29">
        <v>0</v>
      </c>
      <c r="EJ113" s="29">
        <f>IF(EI113&gt;68,68,EI113)</f>
        <v>0</v>
      </c>
      <c r="EK113" s="29">
        <f>MAX(EG113:EH113,EJ113)</f>
        <v>16.670000000000002</v>
      </c>
      <c r="EL113" s="1">
        <v>16.670000000000002</v>
      </c>
      <c r="EM113" s="1">
        <v>0</v>
      </c>
      <c r="EN113" s="1">
        <v>0</v>
      </c>
      <c r="EO113" s="1">
        <f>IF(EN113&gt;68,68,EN113)</f>
        <v>0</v>
      </c>
      <c r="EP113" s="1">
        <f>MAX(EL113:EM113,EO113)</f>
        <v>16.670000000000002</v>
      </c>
      <c r="EQ113" s="29">
        <v>0</v>
      </c>
      <c r="ER113" s="29">
        <v>0</v>
      </c>
      <c r="ES113" s="29"/>
      <c r="ET113" s="15">
        <f>AVERAGE(EF113,EK113,EP113,ES113)</f>
        <v>24.446666666666669</v>
      </c>
      <c r="EU113" s="1">
        <v>0</v>
      </c>
      <c r="EV113" s="1">
        <v>0</v>
      </c>
      <c r="EW113" s="1">
        <f>MIN(MAX(EU113:EV113)+0.2*FC113, 100)</f>
        <v>0</v>
      </c>
      <c r="EX113" s="29">
        <v>41.67</v>
      </c>
      <c r="EY113" s="29">
        <v>0</v>
      </c>
      <c r="EZ113" s="29">
        <f>MIN(MAX(EX113:EY113)+0.15*FC113, 100)</f>
        <v>41.67</v>
      </c>
      <c r="FA113" s="1">
        <v>0</v>
      </c>
      <c r="FB113" s="1">
        <v>0</v>
      </c>
      <c r="FC113" s="1">
        <f>MAX(FA113:FB113)</f>
        <v>0</v>
      </c>
      <c r="FD113" s="15">
        <f>AVERAGE(EW113,EZ113,FC113)</f>
        <v>13.89</v>
      </c>
      <c r="FE113" s="3">
        <v>0.25</v>
      </c>
      <c r="FF113" s="3">
        <v>0.2</v>
      </c>
      <c r="FG113" s="3">
        <v>0.25</v>
      </c>
      <c r="FH113" s="3">
        <v>0.3</v>
      </c>
      <c r="FI113" s="25">
        <f>MIN(IF(D113="Yes",AR113+DI113,0),100)</f>
        <v>71.5</v>
      </c>
      <c r="FJ113" s="25">
        <f>IF(FN113&lt;0,FI113+FN113*-4,FI113)</f>
        <v>71.5</v>
      </c>
      <c r="FK113" s="25">
        <f>MIN(IF(D113="Yes",AR113+EA113,0), 100)</f>
        <v>27.511666666666667</v>
      </c>
      <c r="FL113" s="25">
        <f>MIN(IF(D113="Yes",AR113+ET113,0),100)</f>
        <v>25.946666666666669</v>
      </c>
      <c r="FM113" s="25">
        <f>MIN(IF(D113="Yes",AR113+FD113,0), 100)</f>
        <v>15.39</v>
      </c>
      <c r="FN113" s="26">
        <f>FE113*FI113+FF113*FK113+FG113*FL113+FH113*FM113</f>
        <v>34.481000000000002</v>
      </c>
      <c r="FO113" s="26">
        <f>FE113*FJ113+FF113*FK113+FG113*FL113+FH113*FM113</f>
        <v>34.481000000000002</v>
      </c>
    </row>
    <row r="114" spans="1:171" customFormat="1" x14ac:dyDescent="0.3">
      <c r="A114">
        <v>1402018095</v>
      </c>
      <c r="B114" t="s">
        <v>255</v>
      </c>
      <c r="C114" t="s">
        <v>140</v>
      </c>
      <c r="D114" s="2" t="s">
        <v>301</v>
      </c>
      <c r="E114" s="6"/>
      <c r="F114" s="6"/>
      <c r="G114" s="7"/>
      <c r="H114" s="7"/>
      <c r="I114" s="6">
        <v>0</v>
      </c>
      <c r="J114" s="6">
        <v>1</v>
      </c>
      <c r="K114" s="7"/>
      <c r="L114" s="7"/>
      <c r="M114" s="6"/>
      <c r="N114" s="8"/>
      <c r="O114" s="7"/>
      <c r="P114" s="7"/>
      <c r="Q114" s="6"/>
      <c r="R114" s="8"/>
      <c r="S114" s="7">
        <v>0</v>
      </c>
      <c r="T114" s="7"/>
      <c r="U114" s="6"/>
      <c r="V114" s="6"/>
      <c r="W114" s="7"/>
      <c r="X114" s="7"/>
      <c r="Y114" s="6"/>
      <c r="Z114" s="6"/>
      <c r="AA114" s="7"/>
      <c r="AB114" s="7"/>
      <c r="AC114" s="6"/>
      <c r="AD114" s="6"/>
      <c r="AE114" s="7"/>
      <c r="AF114" s="8"/>
      <c r="AG114" s="10">
        <v>14</v>
      </c>
      <c r="AH114" s="10">
        <v>10</v>
      </c>
      <c r="AI114" s="10">
        <f>COUNT(E114:AF114)</f>
        <v>3</v>
      </c>
      <c r="AJ114" s="22">
        <f>IF(D114="Yes",(AG114-AI114+(DI114-50)/AH114)/AG114,0)</f>
        <v>1.0642857142857143</v>
      </c>
      <c r="AK114" s="11">
        <f>SUM(E114:AF114)</f>
        <v>1</v>
      </c>
      <c r="AL114" s="10">
        <f>MAX(AK114-AM114-AN114,0)*-1</f>
        <v>0</v>
      </c>
      <c r="AM114" s="10">
        <v>10</v>
      </c>
      <c r="AN114" s="10">
        <v>3</v>
      </c>
      <c r="AO114" s="7">
        <f>AK114+AL114+AP114</f>
        <v>1</v>
      </c>
      <c r="AP114" s="6"/>
      <c r="AQ114" s="3">
        <v>0.5</v>
      </c>
      <c r="AR114" s="15">
        <f>MIN(AO114,AM114)*AQ114</f>
        <v>0.5</v>
      </c>
      <c r="AS114" s="6">
        <v>0</v>
      </c>
      <c r="AT114" s="6">
        <v>0</v>
      </c>
      <c r="AU114" s="6">
        <v>0</v>
      </c>
      <c r="AV114" s="6">
        <v>0</v>
      </c>
      <c r="AW114" s="7"/>
      <c r="AX114" s="7">
        <v>0</v>
      </c>
      <c r="AY114" s="7"/>
      <c r="AZ114" s="7">
        <v>0</v>
      </c>
      <c r="BA114" s="6"/>
      <c r="BB114" s="6">
        <v>0</v>
      </c>
      <c r="BC114" s="6"/>
      <c r="BD114" s="6">
        <v>0</v>
      </c>
      <c r="BE114" s="7"/>
      <c r="BF114" s="7">
        <f>IF(EF114&gt;=70, 5, 0)</f>
        <v>0</v>
      </c>
      <c r="BG114" s="7"/>
      <c r="BH114" s="7"/>
      <c r="BI114" s="7">
        <v>0</v>
      </c>
      <c r="BJ114" s="6"/>
      <c r="BK114" s="6">
        <f>IF(EW114&gt;=70, 6, 0)</f>
        <v>0</v>
      </c>
      <c r="BL114" s="6">
        <v>0</v>
      </c>
      <c r="BM114" s="7">
        <v>0</v>
      </c>
      <c r="BN114" s="7">
        <v>-5</v>
      </c>
      <c r="BO114" s="7">
        <v>0</v>
      </c>
      <c r="BP114" s="6"/>
      <c r="BQ114" s="6">
        <f>IF(EZ114&gt;=70, 6, 0)</f>
        <v>0</v>
      </c>
      <c r="BR114" s="6">
        <v>0</v>
      </c>
      <c r="BS114" s="7"/>
      <c r="BT114" s="7">
        <v>0</v>
      </c>
      <c r="BU114" s="7">
        <v>0</v>
      </c>
      <c r="BV114" s="6"/>
      <c r="BW114" s="6">
        <v>0</v>
      </c>
      <c r="BX114" s="6">
        <f>IF(EK114&gt;=70, 5, 0)</f>
        <v>0</v>
      </c>
      <c r="BY114" s="6">
        <v>0</v>
      </c>
      <c r="BZ114" s="6">
        <v>0</v>
      </c>
      <c r="CA114" s="6">
        <v>0</v>
      </c>
      <c r="CB114" s="6">
        <v>0</v>
      </c>
      <c r="CC114" s="6">
        <v>0</v>
      </c>
      <c r="CD114" s="6">
        <v>0</v>
      </c>
      <c r="CE114" s="6">
        <v>0</v>
      </c>
      <c r="CF114" s="6">
        <v>0</v>
      </c>
      <c r="CG114" s="6">
        <v>0</v>
      </c>
      <c r="CH114" s="6">
        <v>0</v>
      </c>
      <c r="CI114" s="6">
        <v>0</v>
      </c>
      <c r="CJ114" s="6">
        <v>0</v>
      </c>
      <c r="CK114" s="7">
        <v>0</v>
      </c>
      <c r="CL114" s="7">
        <v>0</v>
      </c>
      <c r="CM114" s="7">
        <v>0</v>
      </c>
      <c r="CN114" s="6">
        <v>0</v>
      </c>
      <c r="CO114" s="6">
        <f>IF(ES114&gt;=70, 5, 0)</f>
        <v>0</v>
      </c>
      <c r="CP114" s="6">
        <v>0</v>
      </c>
      <c r="CQ114" s="6"/>
      <c r="CR114" s="6">
        <v>-5</v>
      </c>
      <c r="CS114" s="7"/>
      <c r="CT114" s="7">
        <f>IF(FC114&gt;=70, 6, 0)</f>
        <v>0</v>
      </c>
      <c r="CU114" s="7">
        <v>-5</v>
      </c>
      <c r="CV114" s="6">
        <v>20</v>
      </c>
      <c r="CW114" s="7">
        <v>0</v>
      </c>
      <c r="CX114" s="7">
        <v>0</v>
      </c>
      <c r="CY114" s="7">
        <v>15</v>
      </c>
      <c r="CZ114" s="7">
        <v>6</v>
      </c>
      <c r="DA114" s="7">
        <v>0</v>
      </c>
      <c r="DB114" s="7">
        <f>IF(AND(DS114&gt;0,DW114&gt;0),4,0)</f>
        <v>0</v>
      </c>
      <c r="DC114" s="7">
        <f>IF(AND(EF114&gt;0,EK114&gt;0,EP114&gt;0),4,0)</f>
        <v>4</v>
      </c>
      <c r="DD114" s="7">
        <f>IF(SUM(BW114,BY114,CB114,CC114,CE114,CH114,CK114,CL114,CN114,CP114)&gt;-1,4,0)</f>
        <v>4</v>
      </c>
      <c r="DE114" s="7">
        <f>IF(FC114&gt;0,4,0)</f>
        <v>0</v>
      </c>
      <c r="DF114" s="6">
        <v>5</v>
      </c>
      <c r="DG114" s="10">
        <f>SUM(AS114:DF114)</f>
        <v>39</v>
      </c>
      <c r="DH114" s="10">
        <v>50</v>
      </c>
      <c r="DI114" s="17">
        <f>DG114+DH114</f>
        <v>89</v>
      </c>
      <c r="DJ114" s="1">
        <v>22.86</v>
      </c>
      <c r="DK114" s="18">
        <v>50</v>
      </c>
      <c r="DL114" s="18">
        <v>100</v>
      </c>
      <c r="DM114" s="29">
        <f>AVERAGE(DK114:DL114)</f>
        <v>75</v>
      </c>
      <c r="DN114" s="1">
        <v>0</v>
      </c>
      <c r="DO114" s="29">
        <v>25</v>
      </c>
      <c r="DP114" s="1">
        <v>0</v>
      </c>
      <c r="DQ114" s="1"/>
      <c r="DR114" s="1">
        <f>IF(DQ114&gt;68, 68, DQ114)</f>
        <v>0</v>
      </c>
      <c r="DS114" s="1">
        <f>MAX(DP114,DR114)</f>
        <v>0</v>
      </c>
      <c r="DT114" s="29"/>
      <c r="DU114" s="29"/>
      <c r="DV114" s="29">
        <f>IF(DU114&gt;68,68,DU114)</f>
        <v>0</v>
      </c>
      <c r="DW114" s="29">
        <f>MAX(DT114,DV114)</f>
        <v>0</v>
      </c>
      <c r="DX114" s="18">
        <v>0</v>
      </c>
      <c r="DY114" s="18">
        <v>0</v>
      </c>
      <c r="DZ114" s="1"/>
      <c r="EA114" s="15">
        <f>AVERAGE(DJ114,DM114:DO114, DS114, DW114)</f>
        <v>20.476666666666667</v>
      </c>
      <c r="EB114" s="1">
        <v>0</v>
      </c>
      <c r="EC114" s="1">
        <v>40</v>
      </c>
      <c r="ED114" s="1">
        <v>0</v>
      </c>
      <c r="EE114" s="1">
        <f>IF(ED114&gt;68,68,ED114)</f>
        <v>0</v>
      </c>
      <c r="EF114" s="1">
        <f>MAX(EB114:EC114,EE114)</f>
        <v>40</v>
      </c>
      <c r="EG114" s="29">
        <v>11.11</v>
      </c>
      <c r="EH114" s="29">
        <v>6.67</v>
      </c>
      <c r="EI114" s="29">
        <v>0</v>
      </c>
      <c r="EJ114" s="29">
        <f>IF(EI114&gt;68,68,EI114)</f>
        <v>0</v>
      </c>
      <c r="EK114" s="29">
        <f>MAX(EG114:EH114,EJ114)</f>
        <v>11.11</v>
      </c>
      <c r="EL114" s="1">
        <v>11.11</v>
      </c>
      <c r="EM114" s="1">
        <v>0</v>
      </c>
      <c r="EN114" s="1">
        <v>0</v>
      </c>
      <c r="EO114" s="1">
        <f>IF(EN114&gt;68,68,EN114)</f>
        <v>0</v>
      </c>
      <c r="EP114" s="1">
        <f>MAX(EL114:EM114,EO114)</f>
        <v>11.11</v>
      </c>
      <c r="EQ114" s="29">
        <v>0</v>
      </c>
      <c r="ER114" s="29">
        <v>0</v>
      </c>
      <c r="ES114" s="29"/>
      <c r="ET114" s="15">
        <f>AVERAGE(EF114,EK114,EP114,ES114)</f>
        <v>20.74</v>
      </c>
      <c r="EU114" s="1">
        <v>0</v>
      </c>
      <c r="EV114" s="1">
        <v>0</v>
      </c>
      <c r="EW114" s="1">
        <f>MIN(MAX(EU114:EV114)+0.2*FC114, 100)</f>
        <v>0</v>
      </c>
      <c r="EX114" s="29">
        <v>10.42</v>
      </c>
      <c r="EY114" s="29">
        <v>0</v>
      </c>
      <c r="EZ114" s="29">
        <f>MIN(MAX(EX114:EY114)+0.15*FC114, 100)</f>
        <v>10.42</v>
      </c>
      <c r="FA114" s="1">
        <v>0</v>
      </c>
      <c r="FB114" s="1">
        <v>0</v>
      </c>
      <c r="FC114" s="1">
        <f>MAX(FA114:FB114)</f>
        <v>0</v>
      </c>
      <c r="FD114" s="15">
        <f>AVERAGE(EW114,EZ114,FC114)</f>
        <v>3.4733333333333332</v>
      </c>
      <c r="FE114" s="3">
        <v>0.25</v>
      </c>
      <c r="FF114" s="3">
        <v>0.2</v>
      </c>
      <c r="FG114" s="3">
        <v>0.25</v>
      </c>
      <c r="FH114" s="3">
        <v>0.3</v>
      </c>
      <c r="FI114" s="25">
        <f>MIN(IF(D114="Yes",AR114+DI114,0),100)</f>
        <v>89.5</v>
      </c>
      <c r="FJ114" s="25">
        <f>IF(FN114&lt;0,FI114+FN114*-4,FI114)</f>
        <v>89.5</v>
      </c>
      <c r="FK114" s="25">
        <f>MIN(IF(D114="Yes",AR114+EA114,0), 100)</f>
        <v>20.976666666666667</v>
      </c>
      <c r="FL114" s="25">
        <f>MIN(IF(D114="Yes",AR114+ET114,0),100)</f>
        <v>21.24</v>
      </c>
      <c r="FM114" s="25">
        <f>MIN(IF(D114="Yes",AR114+FD114,0), 100)</f>
        <v>3.9733333333333332</v>
      </c>
      <c r="FN114" s="26">
        <f>FE114*FI114+FF114*FK114+FG114*FL114+FH114*FM114</f>
        <v>33.072333333333333</v>
      </c>
      <c r="FO114" s="26">
        <f>FE114*FJ114+FF114*FK114+FG114*FL114+FH114*FM114</f>
        <v>33.072333333333333</v>
      </c>
    </row>
    <row r="115" spans="1:171" customFormat="1" x14ac:dyDescent="0.3">
      <c r="A115">
        <v>1402019047</v>
      </c>
      <c r="B115" t="s">
        <v>272</v>
      </c>
      <c r="C115" t="s">
        <v>140</v>
      </c>
      <c r="D115" s="2" t="s">
        <v>301</v>
      </c>
      <c r="E115" s="6">
        <v>1</v>
      </c>
      <c r="F115" s="6"/>
      <c r="G115" s="7"/>
      <c r="H115" s="7"/>
      <c r="I115" s="6">
        <v>1</v>
      </c>
      <c r="J115" s="6">
        <v>1</v>
      </c>
      <c r="K115" s="7"/>
      <c r="L115" s="7"/>
      <c r="M115" s="6"/>
      <c r="N115" s="8"/>
      <c r="O115" s="7"/>
      <c r="P115" s="7"/>
      <c r="Q115" s="6"/>
      <c r="R115" s="8"/>
      <c r="S115" s="7"/>
      <c r="T115" s="7"/>
      <c r="U115" s="6"/>
      <c r="V115" s="6"/>
      <c r="W115" s="7">
        <v>1</v>
      </c>
      <c r="X115" s="7"/>
      <c r="Y115" s="6"/>
      <c r="Z115" s="6"/>
      <c r="AA115" s="7"/>
      <c r="AB115" s="7"/>
      <c r="AC115" s="6"/>
      <c r="AD115" s="6"/>
      <c r="AE115" s="7"/>
      <c r="AF115" s="8"/>
      <c r="AG115" s="10">
        <v>14</v>
      </c>
      <c r="AH115" s="10">
        <v>10</v>
      </c>
      <c r="AI115" s="10">
        <f>COUNT(E115:AF115)</f>
        <v>4</v>
      </c>
      <c r="AJ115" s="22">
        <f>IF(D115="Yes",(AG115-AI115+(DI115-50)/AH115)/AG115,0)</f>
        <v>0.6</v>
      </c>
      <c r="AK115" s="11">
        <f>SUM(E115:AF115)</f>
        <v>4</v>
      </c>
      <c r="AL115" s="10">
        <f>MAX(AK115-AM115-AN115,0)*-1</f>
        <v>0</v>
      </c>
      <c r="AM115" s="10">
        <v>10</v>
      </c>
      <c r="AN115" s="10">
        <v>3</v>
      </c>
      <c r="AO115" s="7">
        <f>AK115+AL115+AP115</f>
        <v>4</v>
      </c>
      <c r="AP115" s="6"/>
      <c r="AQ115" s="3">
        <v>0.5</v>
      </c>
      <c r="AR115" s="15">
        <f>MIN(AO115,AM115)*AQ115</f>
        <v>2</v>
      </c>
      <c r="AS115" s="6">
        <v>0</v>
      </c>
      <c r="AT115" s="6">
        <v>0</v>
      </c>
      <c r="AU115" s="6">
        <v>3</v>
      </c>
      <c r="AV115" s="6">
        <v>0</v>
      </c>
      <c r="AW115" s="7"/>
      <c r="AX115" s="7">
        <v>-5</v>
      </c>
      <c r="AY115" s="7"/>
      <c r="AZ115" s="7">
        <v>-5</v>
      </c>
      <c r="BA115" s="6"/>
      <c r="BB115" s="6">
        <v>3</v>
      </c>
      <c r="BC115" s="6"/>
      <c r="BD115" s="6">
        <v>0</v>
      </c>
      <c r="BE115" s="7"/>
      <c r="BF115" s="7">
        <f>IF(EF115&gt;=70, 5, 0)</f>
        <v>0</v>
      </c>
      <c r="BG115" s="7"/>
      <c r="BH115" s="7"/>
      <c r="BI115" s="7">
        <v>0</v>
      </c>
      <c r="BJ115" s="6"/>
      <c r="BK115" s="6">
        <f>IF(EW115&gt;=70, 6, 0)</f>
        <v>0</v>
      </c>
      <c r="BL115" s="6">
        <v>-5</v>
      </c>
      <c r="BM115" s="7">
        <v>0</v>
      </c>
      <c r="BN115" s="7">
        <v>-5</v>
      </c>
      <c r="BO115" s="7">
        <v>0</v>
      </c>
      <c r="BP115" s="6">
        <v>2</v>
      </c>
      <c r="BQ115" s="6">
        <f>IF(EZ115&gt;=70, 6, 0)</f>
        <v>0</v>
      </c>
      <c r="BR115" s="6">
        <v>0</v>
      </c>
      <c r="BS115" s="7"/>
      <c r="BT115" s="7">
        <v>0</v>
      </c>
      <c r="BU115" s="7">
        <v>-5</v>
      </c>
      <c r="BV115" s="6"/>
      <c r="BW115" s="6">
        <v>0</v>
      </c>
      <c r="BX115" s="6">
        <f>IF(EK115&gt;=70, 5, 0)</f>
        <v>0</v>
      </c>
      <c r="BY115" s="6">
        <v>0</v>
      </c>
      <c r="BZ115" s="6">
        <v>0</v>
      </c>
      <c r="CA115" s="6">
        <v>0</v>
      </c>
      <c r="CB115" s="6">
        <v>0</v>
      </c>
      <c r="CC115" s="6">
        <v>0</v>
      </c>
      <c r="CD115" s="6">
        <v>0</v>
      </c>
      <c r="CE115" s="6">
        <v>0</v>
      </c>
      <c r="CF115" s="6">
        <v>0</v>
      </c>
      <c r="CG115" s="6">
        <v>0</v>
      </c>
      <c r="CH115" s="6">
        <v>0</v>
      </c>
      <c r="CI115" s="6">
        <v>0</v>
      </c>
      <c r="CJ115" s="6">
        <v>0</v>
      </c>
      <c r="CK115" s="7">
        <v>0</v>
      </c>
      <c r="CL115" s="7">
        <v>-5</v>
      </c>
      <c r="CM115" s="7">
        <v>-5</v>
      </c>
      <c r="CN115" s="6">
        <v>0</v>
      </c>
      <c r="CO115" s="6">
        <f>IF(ES115&gt;=70, 5, 0)</f>
        <v>0</v>
      </c>
      <c r="CP115" s="6">
        <v>0</v>
      </c>
      <c r="CQ115" s="6"/>
      <c r="CR115" s="6">
        <v>0</v>
      </c>
      <c r="CS115" s="7"/>
      <c r="CT115" s="7">
        <f>IF(FC115&gt;=70, 6, 0)</f>
        <v>0</v>
      </c>
      <c r="CU115" s="7">
        <v>-5</v>
      </c>
      <c r="CV115" s="6"/>
      <c r="CW115" s="7">
        <v>0</v>
      </c>
      <c r="CX115" s="7">
        <v>6</v>
      </c>
      <c r="CY115" s="7">
        <v>0</v>
      </c>
      <c r="CZ115" s="7">
        <v>6</v>
      </c>
      <c r="DA115" s="7">
        <v>0</v>
      </c>
      <c r="DB115" s="7">
        <f>IF(AND(DS115&gt;0,DW115&gt;0),4,0)</f>
        <v>0</v>
      </c>
      <c r="DC115" s="7">
        <f>IF(AND(EF115&gt;0,EK115&gt;0,EP115&gt;0),4,0)</f>
        <v>4</v>
      </c>
      <c r="DD115" s="7">
        <f>IF(SUM(BW115,BY115,CB115,CC115,CE115,CH115,CK115,CL115,CN115,CP115)&gt;-1,4,0)</f>
        <v>0</v>
      </c>
      <c r="DE115" s="7">
        <f>IF(FC115&gt;0,4,0)</f>
        <v>0</v>
      </c>
      <c r="DF115" s="6"/>
      <c r="DG115" s="10">
        <f>SUM(AS115:DF115)</f>
        <v>-16</v>
      </c>
      <c r="DH115" s="10">
        <v>50</v>
      </c>
      <c r="DI115" s="17">
        <f>DG115+DH115</f>
        <v>34</v>
      </c>
      <c r="DJ115" s="1">
        <v>68.569999999999993</v>
      </c>
      <c r="DK115" s="18">
        <v>0</v>
      </c>
      <c r="DL115" s="18">
        <v>50</v>
      </c>
      <c r="DM115" s="29">
        <f>AVERAGE(DK115:DL115)</f>
        <v>25</v>
      </c>
      <c r="DN115" s="1">
        <v>0</v>
      </c>
      <c r="DO115" s="29">
        <v>0</v>
      </c>
      <c r="DP115" s="1">
        <v>0</v>
      </c>
      <c r="DQ115" s="1"/>
      <c r="DR115" s="1">
        <f>IF(DQ115&gt;68, 68, DQ115)</f>
        <v>0</v>
      </c>
      <c r="DS115" s="1">
        <f>MAX(DP115,DR115)</f>
        <v>0</v>
      </c>
      <c r="DT115" s="29"/>
      <c r="DU115" s="29"/>
      <c r="DV115" s="29">
        <f>IF(DU115&gt;68,68,DU115)</f>
        <v>0</v>
      </c>
      <c r="DW115" s="29">
        <f>MAX(DT115,DV115)</f>
        <v>0</v>
      </c>
      <c r="DX115" s="18">
        <v>0</v>
      </c>
      <c r="DY115" s="18">
        <v>0</v>
      </c>
      <c r="DZ115" s="1"/>
      <c r="EA115" s="15">
        <f>AVERAGE(DJ115,DM115:DO115, DS115, DW115)</f>
        <v>15.594999999999999</v>
      </c>
      <c r="EB115" s="1">
        <v>40</v>
      </c>
      <c r="EC115" s="1">
        <v>46.67</v>
      </c>
      <c r="ED115" s="1">
        <v>0</v>
      </c>
      <c r="EE115" s="1">
        <f>IF(ED115&gt;68,68,ED115)</f>
        <v>0</v>
      </c>
      <c r="EF115" s="1">
        <f>MAX(EB115:EC115,EE115)</f>
        <v>46.67</v>
      </c>
      <c r="EG115" s="29">
        <v>16.670000000000002</v>
      </c>
      <c r="EH115" s="29">
        <v>33.33</v>
      </c>
      <c r="EI115" s="29">
        <v>0</v>
      </c>
      <c r="EJ115" s="29">
        <f>IF(EI115&gt;68,68,EI115)</f>
        <v>0</v>
      </c>
      <c r="EK115" s="29">
        <f>MAX(EG115:EH115,EJ115)</f>
        <v>33.33</v>
      </c>
      <c r="EL115" s="1">
        <v>16.670000000000002</v>
      </c>
      <c r="EM115" s="1">
        <v>86.67</v>
      </c>
      <c r="EN115" s="1">
        <v>0</v>
      </c>
      <c r="EO115" s="1">
        <f>IF(EN115&gt;68,68,EN115)</f>
        <v>0</v>
      </c>
      <c r="EP115" s="1">
        <f>MAX(EL115:EM115,EO115)</f>
        <v>86.67</v>
      </c>
      <c r="EQ115" s="29">
        <v>0</v>
      </c>
      <c r="ER115" s="29">
        <v>0</v>
      </c>
      <c r="ES115" s="29"/>
      <c r="ET115" s="15">
        <f>AVERAGE(EF115,EK115,EP115,ES115)</f>
        <v>55.556666666666672</v>
      </c>
      <c r="EU115" s="1">
        <v>0</v>
      </c>
      <c r="EV115" s="1">
        <v>0</v>
      </c>
      <c r="EW115" s="1">
        <f>MIN(MAX(EU115:EV115)+0.2*FC115, 100)</f>
        <v>0</v>
      </c>
      <c r="EX115" s="29">
        <v>50</v>
      </c>
      <c r="EY115" s="29">
        <v>0</v>
      </c>
      <c r="EZ115" s="29">
        <f>MIN(MAX(EX115:EY115)+0.15*FC115, 100)</f>
        <v>50</v>
      </c>
      <c r="FA115" s="1">
        <v>0</v>
      </c>
      <c r="FB115" s="1">
        <v>0</v>
      </c>
      <c r="FC115" s="1">
        <f>MAX(FA115:FB115)</f>
        <v>0</v>
      </c>
      <c r="FD115" s="15">
        <f>AVERAGE(EW115,EZ115,FC115)</f>
        <v>16.666666666666668</v>
      </c>
      <c r="FE115" s="3">
        <v>0.25</v>
      </c>
      <c r="FF115" s="3">
        <v>0.2</v>
      </c>
      <c r="FG115" s="3">
        <v>0.25</v>
      </c>
      <c r="FH115" s="3">
        <v>0.3</v>
      </c>
      <c r="FI115" s="25">
        <f>MIN(IF(D115="Yes",AR115+DI115,0),100)</f>
        <v>36</v>
      </c>
      <c r="FJ115" s="25">
        <f>IF(FN115&lt;0,FI115+FN115*-4,FI115)</f>
        <v>36</v>
      </c>
      <c r="FK115" s="25">
        <f>MIN(IF(D115="Yes",AR115+EA115,0), 100)</f>
        <v>17.594999999999999</v>
      </c>
      <c r="FL115" s="25">
        <f>MIN(IF(D115="Yes",AR115+ET115,0),100)</f>
        <v>57.556666666666672</v>
      </c>
      <c r="FM115" s="25">
        <f>MIN(IF(D115="Yes",AR115+FD115,0), 100)</f>
        <v>18.666666666666668</v>
      </c>
      <c r="FN115" s="26">
        <f>FE115*FI115+FF115*FK115+FG115*FL115+FH115*FM115</f>
        <v>32.508166666666668</v>
      </c>
      <c r="FO115" s="26">
        <f>FE115*FJ115+FF115*FK115+FG115*FL115+FH115*FM115</f>
        <v>32.508166666666668</v>
      </c>
    </row>
    <row r="116" spans="1:171" customFormat="1" x14ac:dyDescent="0.3">
      <c r="A116">
        <v>1402018047</v>
      </c>
      <c r="B116" t="s">
        <v>250</v>
      </c>
      <c r="C116" t="s">
        <v>140</v>
      </c>
      <c r="D116" s="2" t="s">
        <v>301</v>
      </c>
      <c r="E116" s="6"/>
      <c r="F116" s="6"/>
      <c r="G116" s="7"/>
      <c r="H116" s="7"/>
      <c r="I116" s="6">
        <v>1</v>
      </c>
      <c r="J116" s="6">
        <v>1</v>
      </c>
      <c r="K116" s="7">
        <v>0</v>
      </c>
      <c r="L116" s="7"/>
      <c r="M116" s="6"/>
      <c r="N116" s="8"/>
      <c r="O116" s="7"/>
      <c r="P116" s="7"/>
      <c r="Q116" s="6"/>
      <c r="R116" s="8"/>
      <c r="S116" s="7">
        <v>1</v>
      </c>
      <c r="T116" s="7"/>
      <c r="U116" s="6"/>
      <c r="V116" s="6"/>
      <c r="W116" s="7"/>
      <c r="X116" s="7"/>
      <c r="Y116" s="6"/>
      <c r="Z116" s="6"/>
      <c r="AA116" s="7"/>
      <c r="AB116" s="7"/>
      <c r="AC116" s="6"/>
      <c r="AD116" s="6"/>
      <c r="AE116" s="7"/>
      <c r="AF116" s="8"/>
      <c r="AG116" s="10">
        <v>14</v>
      </c>
      <c r="AH116" s="10">
        <v>10</v>
      </c>
      <c r="AI116" s="10">
        <f>COUNT(E116:AF116)</f>
        <v>4</v>
      </c>
      <c r="AJ116" s="22">
        <f>IF(D116="Yes",(AG116-AI116+(DI116-50)/AH116)/AG116,0)</f>
        <v>0.79999999999999993</v>
      </c>
      <c r="AK116" s="11">
        <f>SUM(E116:AF116)</f>
        <v>3</v>
      </c>
      <c r="AL116" s="10">
        <f>MAX(AK116-AM116-AN116,0)*-1</f>
        <v>0</v>
      </c>
      <c r="AM116" s="10">
        <v>10</v>
      </c>
      <c r="AN116" s="10">
        <v>3</v>
      </c>
      <c r="AO116" s="7">
        <f>AK116+AL116+AP116</f>
        <v>3</v>
      </c>
      <c r="AP116" s="6"/>
      <c r="AQ116" s="3">
        <v>0.5</v>
      </c>
      <c r="AR116" s="15">
        <f>MIN(AO116,AM116)*AQ116</f>
        <v>1.5</v>
      </c>
      <c r="AS116" s="6">
        <v>0</v>
      </c>
      <c r="AT116" s="6">
        <v>0</v>
      </c>
      <c r="AU116" s="6">
        <v>1</v>
      </c>
      <c r="AV116" s="6">
        <v>0</v>
      </c>
      <c r="AW116" s="7"/>
      <c r="AX116" s="7">
        <v>0</v>
      </c>
      <c r="AY116" s="7"/>
      <c r="AZ116" s="7">
        <v>0</v>
      </c>
      <c r="BA116" s="6"/>
      <c r="BB116" s="6">
        <v>3</v>
      </c>
      <c r="BC116" s="6"/>
      <c r="BD116" s="6">
        <v>0</v>
      </c>
      <c r="BE116" s="7"/>
      <c r="BF116" s="7">
        <f>IF(EF116&gt;=70, 5, 0)</f>
        <v>0</v>
      </c>
      <c r="BG116" s="7"/>
      <c r="BH116" s="7"/>
      <c r="BI116" s="7">
        <v>0</v>
      </c>
      <c r="BJ116" s="6"/>
      <c r="BK116" s="6">
        <f>IF(EW116&gt;=70, 6, 0)</f>
        <v>0</v>
      </c>
      <c r="BL116" s="6">
        <v>-5</v>
      </c>
      <c r="BM116" s="7">
        <v>0</v>
      </c>
      <c r="BN116" s="7">
        <v>-5</v>
      </c>
      <c r="BO116" s="7">
        <v>0</v>
      </c>
      <c r="BP116" s="6"/>
      <c r="BQ116" s="6">
        <f>IF(EZ116&gt;=70, 6, 0)</f>
        <v>0</v>
      </c>
      <c r="BR116" s="6">
        <v>-5</v>
      </c>
      <c r="BS116" s="7"/>
      <c r="BT116" s="7">
        <v>0</v>
      </c>
      <c r="BU116" s="7">
        <v>0</v>
      </c>
      <c r="BV116" s="6"/>
      <c r="BW116" s="6">
        <v>0</v>
      </c>
      <c r="BX116" s="6">
        <f>IF(EK116&gt;=70, 5, 0)</f>
        <v>0</v>
      </c>
      <c r="BY116" s="6">
        <v>0</v>
      </c>
      <c r="BZ116" s="6">
        <v>0</v>
      </c>
      <c r="CA116" s="6">
        <v>0</v>
      </c>
      <c r="CB116" s="6">
        <v>0</v>
      </c>
      <c r="CC116" s="6">
        <v>0</v>
      </c>
      <c r="CD116" s="6">
        <v>0</v>
      </c>
      <c r="CE116" s="6">
        <v>0</v>
      </c>
      <c r="CF116" s="6">
        <v>0</v>
      </c>
      <c r="CG116" s="6">
        <v>0</v>
      </c>
      <c r="CH116" s="6">
        <v>0</v>
      </c>
      <c r="CI116" s="6">
        <v>0</v>
      </c>
      <c r="CJ116" s="6">
        <v>0</v>
      </c>
      <c r="CK116" s="7">
        <v>0</v>
      </c>
      <c r="CL116" s="7">
        <v>0</v>
      </c>
      <c r="CM116" s="7">
        <v>0</v>
      </c>
      <c r="CN116" s="6">
        <v>0</v>
      </c>
      <c r="CO116" s="6">
        <f>IF(ES116&gt;=70, 5, 0)</f>
        <v>0</v>
      </c>
      <c r="CP116" s="6">
        <v>0</v>
      </c>
      <c r="CQ116" s="6"/>
      <c r="CR116" s="6">
        <v>0</v>
      </c>
      <c r="CS116" s="7"/>
      <c r="CT116" s="7">
        <f>IF(FC116&gt;=70, 6, 0)</f>
        <v>0</v>
      </c>
      <c r="CU116" s="7">
        <v>-5</v>
      </c>
      <c r="CV116" s="6">
        <v>20</v>
      </c>
      <c r="CW116" s="7">
        <v>0</v>
      </c>
      <c r="CX116" s="7">
        <v>0</v>
      </c>
      <c r="CY116" s="7">
        <v>0</v>
      </c>
      <c r="CZ116" s="7">
        <v>0</v>
      </c>
      <c r="DA116" s="7">
        <v>0</v>
      </c>
      <c r="DB116" s="7">
        <f>IF(AND(DS116&gt;0,DW116&gt;0),4,0)</f>
        <v>0</v>
      </c>
      <c r="DC116" s="7">
        <f>IF(AND(EF116&gt;0,EK116&gt;0,EP116&gt;0),4,0)</f>
        <v>4</v>
      </c>
      <c r="DD116" s="7">
        <f>IF(SUM(BW116,BY116,CB116,CC116,CE116,CH116,CK116,CL116,CN116,CP116)&gt;-1,4,0)</f>
        <v>4</v>
      </c>
      <c r="DE116" s="7">
        <f>IF(FC116&gt;0,4,0)</f>
        <v>0</v>
      </c>
      <c r="DF116" s="6"/>
      <c r="DG116" s="10">
        <f>SUM(AS116:DF116)</f>
        <v>12</v>
      </c>
      <c r="DH116" s="10">
        <v>50</v>
      </c>
      <c r="DI116" s="17">
        <f>DG116+DH116</f>
        <v>62</v>
      </c>
      <c r="DJ116" s="1">
        <v>40</v>
      </c>
      <c r="DK116" s="18">
        <v>50</v>
      </c>
      <c r="DL116" s="18">
        <v>100</v>
      </c>
      <c r="DM116" s="29">
        <f>AVERAGE(DK116:DL116)</f>
        <v>75</v>
      </c>
      <c r="DN116" s="1">
        <v>0</v>
      </c>
      <c r="DO116" s="29">
        <v>85</v>
      </c>
      <c r="DP116" s="1">
        <v>0</v>
      </c>
      <c r="DQ116" s="1"/>
      <c r="DR116" s="1">
        <f>IF(DQ116&gt;68, 68, DQ116)</f>
        <v>0</v>
      </c>
      <c r="DS116" s="1">
        <f>MAX(DP116,DR116)</f>
        <v>0</v>
      </c>
      <c r="DT116" s="29"/>
      <c r="DU116" s="29"/>
      <c r="DV116" s="29">
        <f>IF(DU116&gt;68,68,DU116)</f>
        <v>0</v>
      </c>
      <c r="DW116" s="29">
        <f>MAX(DT116,DV116)</f>
        <v>0</v>
      </c>
      <c r="DX116" s="18">
        <v>0</v>
      </c>
      <c r="DY116" s="18">
        <v>0</v>
      </c>
      <c r="DZ116" s="1"/>
      <c r="EA116" s="15">
        <f>AVERAGE(DJ116,DM116:DO116, DS116, DW116)</f>
        <v>33.333333333333336</v>
      </c>
      <c r="EB116" s="1">
        <v>13.33</v>
      </c>
      <c r="EC116" s="1">
        <v>0</v>
      </c>
      <c r="ED116" s="1">
        <v>33.33</v>
      </c>
      <c r="EE116" s="1">
        <f>IF(ED116&gt;68,68,ED116)</f>
        <v>33.33</v>
      </c>
      <c r="EF116" s="1">
        <f>MAX(EB116:EC116,EE116)</f>
        <v>33.33</v>
      </c>
      <c r="EG116" s="29">
        <v>22.22</v>
      </c>
      <c r="EH116" s="29">
        <v>20</v>
      </c>
      <c r="EI116" s="29">
        <v>33.33</v>
      </c>
      <c r="EJ116" s="29">
        <f>IF(EI116&gt;68,68,EI116)</f>
        <v>33.33</v>
      </c>
      <c r="EK116" s="29">
        <f>MAX(EG116:EH116,EJ116)</f>
        <v>33.33</v>
      </c>
      <c r="EL116" s="1">
        <v>22.22</v>
      </c>
      <c r="EM116" s="1">
        <v>6.67</v>
      </c>
      <c r="EN116" s="1">
        <v>0</v>
      </c>
      <c r="EO116" s="1">
        <f>IF(EN116&gt;68,68,EN116)</f>
        <v>0</v>
      </c>
      <c r="EP116" s="1">
        <f>MAX(EL116:EM116,EO116)</f>
        <v>22.22</v>
      </c>
      <c r="EQ116" s="29">
        <v>0</v>
      </c>
      <c r="ER116" s="29">
        <v>0</v>
      </c>
      <c r="ES116" s="29"/>
      <c r="ET116" s="15">
        <f>AVERAGE(EF116,EK116,EP116,ES116)</f>
        <v>29.626666666666665</v>
      </c>
      <c r="EU116" s="1">
        <v>0</v>
      </c>
      <c r="EV116" s="1">
        <v>0</v>
      </c>
      <c r="EW116" s="1">
        <f>MIN(MAX(EU116:EV116)+0.2*FC116, 100)</f>
        <v>0</v>
      </c>
      <c r="EX116" s="29">
        <v>8.33</v>
      </c>
      <c r="EY116" s="29">
        <v>0</v>
      </c>
      <c r="EZ116" s="29">
        <f>MIN(MAX(EX116:EY116)+0.15*FC116, 100)</f>
        <v>8.33</v>
      </c>
      <c r="FA116" s="1">
        <v>0</v>
      </c>
      <c r="FB116" s="1">
        <v>0</v>
      </c>
      <c r="FC116" s="1">
        <f>MAX(FA116:FB116)</f>
        <v>0</v>
      </c>
      <c r="FD116" s="15">
        <f>AVERAGE(EW116,EZ116,FC116)</f>
        <v>2.7766666666666668</v>
      </c>
      <c r="FE116" s="3">
        <v>0.25</v>
      </c>
      <c r="FF116" s="3">
        <v>0.2</v>
      </c>
      <c r="FG116" s="3">
        <v>0.25</v>
      </c>
      <c r="FH116" s="3">
        <v>0.3</v>
      </c>
      <c r="FI116" s="25">
        <f>MIN(IF(D116="Yes",AR116+DI116,0),100)</f>
        <v>63.5</v>
      </c>
      <c r="FJ116" s="25">
        <f>IF(FN116&lt;0,FI116+FN116*-4,FI116)</f>
        <v>63.5</v>
      </c>
      <c r="FK116" s="25">
        <f>MIN(IF(D116="Yes",AR116+EA116,0), 100)</f>
        <v>34.833333333333336</v>
      </c>
      <c r="FL116" s="25">
        <f>MIN(IF(D116="Yes",AR116+ET116,0),100)</f>
        <v>31.126666666666665</v>
      </c>
      <c r="FM116" s="25">
        <f>MIN(IF(D116="Yes",AR116+FD116,0), 100)</f>
        <v>4.2766666666666673</v>
      </c>
      <c r="FN116" s="26">
        <f>FE116*FI116+FF116*FK116+FG116*FL116+FH116*FM116</f>
        <v>31.906333333333336</v>
      </c>
      <c r="FO116" s="26">
        <f>FE116*FJ116+FF116*FK116+FG116*FL116+FH116*FM116</f>
        <v>31.906333333333336</v>
      </c>
    </row>
    <row r="117" spans="1:171" customFormat="1" x14ac:dyDescent="0.3">
      <c r="A117">
        <v>1402019116</v>
      </c>
      <c r="B117" t="s">
        <v>293</v>
      </c>
      <c r="C117" t="s">
        <v>140</v>
      </c>
      <c r="D117" s="2" t="s">
        <v>301</v>
      </c>
      <c r="E117" s="6"/>
      <c r="F117" s="6"/>
      <c r="G117" s="7"/>
      <c r="H117" s="7"/>
      <c r="I117" s="6">
        <v>0</v>
      </c>
      <c r="J117" s="6">
        <v>1</v>
      </c>
      <c r="K117" s="7"/>
      <c r="L117" s="7">
        <v>1</v>
      </c>
      <c r="M117" s="6"/>
      <c r="N117" s="8"/>
      <c r="O117" s="7"/>
      <c r="P117" s="7"/>
      <c r="Q117" s="6">
        <v>1</v>
      </c>
      <c r="R117" s="8"/>
      <c r="S117" s="7"/>
      <c r="T117" s="7"/>
      <c r="U117" s="6"/>
      <c r="V117" s="6"/>
      <c r="W117" s="7"/>
      <c r="X117" s="7"/>
      <c r="Y117" s="6"/>
      <c r="Z117" s="6"/>
      <c r="AA117" s="7"/>
      <c r="AB117" s="7"/>
      <c r="AC117" s="6"/>
      <c r="AD117" s="6"/>
      <c r="AE117" s="7"/>
      <c r="AF117" s="8"/>
      <c r="AG117" s="10">
        <v>14</v>
      </c>
      <c r="AH117" s="10">
        <v>10</v>
      </c>
      <c r="AI117" s="10">
        <f>COUNT(E117:AF117)</f>
        <v>4</v>
      </c>
      <c r="AJ117" s="22">
        <f>IF(D117="Yes",(AG117-AI117+(DI117-50)/AH117)/AG117,0)</f>
        <v>0.85</v>
      </c>
      <c r="AK117" s="11">
        <f>SUM(E117:AF117)</f>
        <v>3</v>
      </c>
      <c r="AL117" s="10">
        <f>MAX(AK117-AM117-AN117,0)*-1</f>
        <v>0</v>
      </c>
      <c r="AM117" s="10">
        <v>10</v>
      </c>
      <c r="AN117" s="10">
        <v>3</v>
      </c>
      <c r="AO117" s="7">
        <f>AK117+AL117+AP117</f>
        <v>3</v>
      </c>
      <c r="AP117" s="6"/>
      <c r="AQ117" s="3">
        <v>0.5</v>
      </c>
      <c r="AR117" s="15">
        <f>MIN(AO117,AM117)*AQ117</f>
        <v>1.5</v>
      </c>
      <c r="AS117" s="6">
        <v>0</v>
      </c>
      <c r="AT117" s="6">
        <v>0</v>
      </c>
      <c r="AU117" s="6">
        <v>1</v>
      </c>
      <c r="AV117" s="6">
        <v>0</v>
      </c>
      <c r="AW117" s="7"/>
      <c r="AX117" s="7">
        <v>0</v>
      </c>
      <c r="AY117" s="7"/>
      <c r="AZ117" s="7">
        <v>0</v>
      </c>
      <c r="BA117" s="6"/>
      <c r="BB117" s="6">
        <v>3</v>
      </c>
      <c r="BC117" s="6"/>
      <c r="BD117" s="6">
        <v>0</v>
      </c>
      <c r="BE117" s="7"/>
      <c r="BF117" s="7">
        <f>IF(EF117&gt;=70, 5, 0)</f>
        <v>0</v>
      </c>
      <c r="BG117" s="7"/>
      <c r="BH117" s="7"/>
      <c r="BI117" s="7">
        <v>0</v>
      </c>
      <c r="BJ117" s="6"/>
      <c r="BK117" s="6">
        <f>IF(EW117&gt;=70, 6, 0)</f>
        <v>0</v>
      </c>
      <c r="BL117" s="6">
        <v>0</v>
      </c>
      <c r="BM117" s="7">
        <v>0</v>
      </c>
      <c r="BN117" s="7">
        <v>-5</v>
      </c>
      <c r="BO117" s="7">
        <v>0</v>
      </c>
      <c r="BP117" s="6">
        <v>2</v>
      </c>
      <c r="BQ117" s="6">
        <f>IF(EZ117&gt;=70, 6, 0)</f>
        <v>0</v>
      </c>
      <c r="BR117" s="6">
        <v>0</v>
      </c>
      <c r="BS117" s="7"/>
      <c r="BT117" s="7">
        <v>0</v>
      </c>
      <c r="BU117" s="7">
        <v>0</v>
      </c>
      <c r="BV117" s="6"/>
      <c r="BW117" s="6">
        <v>0</v>
      </c>
      <c r="BX117" s="6">
        <f>IF(EK117&gt;=70, 5, 0)</f>
        <v>0</v>
      </c>
      <c r="BY117" s="6">
        <v>0</v>
      </c>
      <c r="BZ117" s="6">
        <v>0</v>
      </c>
      <c r="CA117" s="6">
        <v>0</v>
      </c>
      <c r="CB117" s="6">
        <v>0</v>
      </c>
      <c r="CC117" s="6">
        <v>0</v>
      </c>
      <c r="CD117" s="6">
        <v>0</v>
      </c>
      <c r="CE117" s="6">
        <v>0</v>
      </c>
      <c r="CF117" s="6">
        <v>0</v>
      </c>
      <c r="CG117" s="6">
        <v>0</v>
      </c>
      <c r="CH117" s="6">
        <v>0</v>
      </c>
      <c r="CI117" s="6">
        <v>0</v>
      </c>
      <c r="CJ117" s="6">
        <v>0</v>
      </c>
      <c r="CK117" s="7">
        <v>0</v>
      </c>
      <c r="CL117" s="7">
        <v>0</v>
      </c>
      <c r="CM117" s="7">
        <v>-5</v>
      </c>
      <c r="CN117" s="6">
        <v>0</v>
      </c>
      <c r="CO117" s="6">
        <f>IF(ES117&gt;=70, 5, 0)</f>
        <v>0</v>
      </c>
      <c r="CP117" s="6">
        <v>0</v>
      </c>
      <c r="CQ117" s="6"/>
      <c r="CR117" s="6">
        <v>0</v>
      </c>
      <c r="CS117" s="7"/>
      <c r="CT117" s="7">
        <f>IF(FC117&gt;=70, 6, 0)</f>
        <v>0</v>
      </c>
      <c r="CU117" s="7">
        <v>-5</v>
      </c>
      <c r="CV117" s="6">
        <v>20</v>
      </c>
      <c r="CW117" s="7">
        <v>0</v>
      </c>
      <c r="CX117" s="7">
        <v>0</v>
      </c>
      <c r="CY117" s="7">
        <v>0</v>
      </c>
      <c r="CZ117" s="7">
        <v>0</v>
      </c>
      <c r="DA117" s="7">
        <v>0</v>
      </c>
      <c r="DB117" s="7">
        <f>IF(AND(DS117&gt;0,DW117&gt;0),4,0)</f>
        <v>0</v>
      </c>
      <c r="DC117" s="7">
        <f>IF(AND(EF117&gt;0,EK117&gt;0,EP117&gt;0),4,0)</f>
        <v>4</v>
      </c>
      <c r="DD117" s="7">
        <f>IF(SUM(BW117,BY117,CB117,CC117,CE117,CH117,CK117,CL117,CN117,CP117)&gt;-1,4,0)</f>
        <v>4</v>
      </c>
      <c r="DE117" s="7">
        <f>IF(FC117&gt;0,4,0)</f>
        <v>0</v>
      </c>
      <c r="DF117" s="6"/>
      <c r="DG117" s="10">
        <f>SUM(AS117:DF117)</f>
        <v>19</v>
      </c>
      <c r="DH117" s="10">
        <v>50</v>
      </c>
      <c r="DI117" s="17">
        <f>DG117+DH117</f>
        <v>69</v>
      </c>
      <c r="DJ117" s="1">
        <v>65.709999999999994</v>
      </c>
      <c r="DK117" s="18">
        <v>0</v>
      </c>
      <c r="DL117" s="18">
        <v>0</v>
      </c>
      <c r="DM117" s="29">
        <f>AVERAGE(DK117:DL117)</f>
        <v>0</v>
      </c>
      <c r="DN117" s="1">
        <v>0</v>
      </c>
      <c r="DO117" s="29">
        <v>0</v>
      </c>
      <c r="DP117" s="1">
        <v>0</v>
      </c>
      <c r="DQ117" s="1"/>
      <c r="DR117" s="1">
        <f>IF(DQ117&gt;68, 68, DQ117)</f>
        <v>0</v>
      </c>
      <c r="DS117" s="1">
        <f>MAX(DP117,DR117)</f>
        <v>0</v>
      </c>
      <c r="DT117" s="29"/>
      <c r="DU117" s="29"/>
      <c r="DV117" s="29">
        <f>IF(DU117&gt;68,68,DU117)</f>
        <v>0</v>
      </c>
      <c r="DW117" s="29">
        <f>MAX(DT117,DV117)</f>
        <v>0</v>
      </c>
      <c r="DX117" s="18">
        <v>0</v>
      </c>
      <c r="DY117" s="18">
        <v>0</v>
      </c>
      <c r="DZ117" s="1"/>
      <c r="EA117" s="15">
        <f>AVERAGE(DJ117,DM117:DO117, DS117, DW117)</f>
        <v>10.951666666666666</v>
      </c>
      <c r="EB117" s="1">
        <v>40</v>
      </c>
      <c r="EC117" s="1">
        <v>13.33</v>
      </c>
      <c r="ED117" s="1">
        <v>0</v>
      </c>
      <c r="EE117" s="1">
        <f>IF(ED117&gt;68,68,ED117)</f>
        <v>0</v>
      </c>
      <c r="EF117" s="1">
        <f>MAX(EB117:EC117,EE117)</f>
        <v>40</v>
      </c>
      <c r="EG117" s="29">
        <v>11.11</v>
      </c>
      <c r="EH117" s="29">
        <v>0</v>
      </c>
      <c r="EI117" s="29">
        <v>0</v>
      </c>
      <c r="EJ117" s="29">
        <f>IF(EI117&gt;68,68,EI117)</f>
        <v>0</v>
      </c>
      <c r="EK117" s="29">
        <f>MAX(EG117:EH117,EJ117)</f>
        <v>11.11</v>
      </c>
      <c r="EL117" s="1">
        <v>11.11</v>
      </c>
      <c r="EM117" s="1">
        <v>0</v>
      </c>
      <c r="EN117" s="1">
        <v>0</v>
      </c>
      <c r="EO117" s="1">
        <f>IF(EN117&gt;68,68,EN117)</f>
        <v>0</v>
      </c>
      <c r="EP117" s="1">
        <f>MAX(EL117:EM117,EO117)</f>
        <v>11.11</v>
      </c>
      <c r="EQ117" s="29">
        <v>0</v>
      </c>
      <c r="ER117" s="29">
        <v>0</v>
      </c>
      <c r="ES117" s="29"/>
      <c r="ET117" s="15">
        <f>AVERAGE(EF117,EK117,EP117,ES117)</f>
        <v>20.74</v>
      </c>
      <c r="EU117" s="1">
        <v>6.67</v>
      </c>
      <c r="EV117" s="1">
        <v>0</v>
      </c>
      <c r="EW117" s="1">
        <f>MIN(MAX(EU117:EV117)+0.2*FC117, 100)</f>
        <v>6.67</v>
      </c>
      <c r="EX117" s="29">
        <v>50</v>
      </c>
      <c r="EY117" s="29">
        <v>0</v>
      </c>
      <c r="EZ117" s="29">
        <f>MIN(MAX(EX117:EY117)+0.15*FC117, 100)</f>
        <v>50</v>
      </c>
      <c r="FA117" s="1">
        <v>0</v>
      </c>
      <c r="FB117" s="1">
        <v>0</v>
      </c>
      <c r="FC117" s="1">
        <f>MAX(FA117:FB117)</f>
        <v>0</v>
      </c>
      <c r="FD117" s="15">
        <f>AVERAGE(EW117,EZ117,FC117)</f>
        <v>18.89</v>
      </c>
      <c r="FE117" s="3">
        <v>0.25</v>
      </c>
      <c r="FF117" s="3">
        <v>0.2</v>
      </c>
      <c r="FG117" s="3">
        <v>0.25</v>
      </c>
      <c r="FH117" s="3">
        <v>0.3</v>
      </c>
      <c r="FI117" s="25">
        <f>MIN(IF(D117="Yes",AR117+DI117,0),100)</f>
        <v>70.5</v>
      </c>
      <c r="FJ117" s="25">
        <f>IF(FN117&lt;0,FI117+FN117*-4,FI117)</f>
        <v>70.5</v>
      </c>
      <c r="FK117" s="25">
        <f>MIN(IF(D117="Yes",AR117+EA117,0), 100)</f>
        <v>12.451666666666666</v>
      </c>
      <c r="FL117" s="25">
        <f>MIN(IF(D117="Yes",AR117+ET117,0),100)</f>
        <v>22.24</v>
      </c>
      <c r="FM117" s="25">
        <f>MIN(IF(D117="Yes",AR117+FD117,0), 100)</f>
        <v>20.39</v>
      </c>
      <c r="FN117" s="26">
        <f>FE117*FI117+FF117*FK117+FG117*FL117+FH117*FM117</f>
        <v>31.792333333333332</v>
      </c>
      <c r="FO117" s="26">
        <f>FE117*FJ117+FF117*FK117+FG117*FL117+FH117*FM117</f>
        <v>31.792333333333332</v>
      </c>
    </row>
    <row r="118" spans="1:171" customFormat="1" x14ac:dyDescent="0.3">
      <c r="A118">
        <v>1402019040</v>
      </c>
      <c r="B118" t="s">
        <v>267</v>
      </c>
      <c r="C118" t="s">
        <v>140</v>
      </c>
      <c r="D118" s="2" t="s">
        <v>301</v>
      </c>
      <c r="E118" s="6"/>
      <c r="F118" s="6"/>
      <c r="G118" s="7"/>
      <c r="H118" s="7"/>
      <c r="I118" s="6"/>
      <c r="J118" s="6"/>
      <c r="K118" s="7"/>
      <c r="L118" s="7"/>
      <c r="M118" s="6"/>
      <c r="N118" s="8"/>
      <c r="O118" s="7"/>
      <c r="P118" s="7"/>
      <c r="Q118" s="6"/>
      <c r="R118" s="8"/>
      <c r="S118" s="7">
        <v>0</v>
      </c>
      <c r="T118" s="7"/>
      <c r="U118" s="6"/>
      <c r="V118" s="6"/>
      <c r="W118" s="7"/>
      <c r="X118" s="7"/>
      <c r="Y118" s="6"/>
      <c r="Z118" s="6"/>
      <c r="AA118" s="7"/>
      <c r="AB118" s="7"/>
      <c r="AC118" s="6"/>
      <c r="AD118" s="6"/>
      <c r="AE118" s="7"/>
      <c r="AF118" s="8"/>
      <c r="AG118" s="10">
        <v>14</v>
      </c>
      <c r="AH118" s="10">
        <v>10</v>
      </c>
      <c r="AI118" s="10">
        <f>COUNT(E118:AF118)</f>
        <v>1</v>
      </c>
      <c r="AJ118" s="22">
        <f>IF(D118="Yes",(AG118-AI118+(DI118-50)/AH118)/AG118,0)</f>
        <v>0.95000000000000007</v>
      </c>
      <c r="AK118" s="11">
        <f>SUM(E118:AF118)</f>
        <v>0</v>
      </c>
      <c r="AL118" s="10">
        <f>MAX(AK118-AM118-AN118,0)*-1</f>
        <v>0</v>
      </c>
      <c r="AM118" s="10">
        <v>10</v>
      </c>
      <c r="AN118" s="10">
        <v>3</v>
      </c>
      <c r="AO118" s="7">
        <f>AK118+AL118+AP118</f>
        <v>0</v>
      </c>
      <c r="AP118" s="6"/>
      <c r="AQ118" s="3">
        <v>0.5</v>
      </c>
      <c r="AR118" s="15">
        <f>MIN(AO118,AM118)*AQ118</f>
        <v>0</v>
      </c>
      <c r="AS118" s="6">
        <v>0</v>
      </c>
      <c r="AT118" s="6">
        <v>0</v>
      </c>
      <c r="AU118" s="6">
        <v>0</v>
      </c>
      <c r="AV118" s="6">
        <v>0</v>
      </c>
      <c r="AW118" s="7"/>
      <c r="AX118" s="7">
        <v>-5</v>
      </c>
      <c r="AY118" s="7"/>
      <c r="AZ118" s="7">
        <v>-5</v>
      </c>
      <c r="BA118" s="6"/>
      <c r="BB118" s="6">
        <v>3</v>
      </c>
      <c r="BC118" s="6"/>
      <c r="BD118" s="6">
        <v>0</v>
      </c>
      <c r="BE118" s="7"/>
      <c r="BF118" s="7">
        <f>IF(EF118&gt;=70, 5, 0)</f>
        <v>0</v>
      </c>
      <c r="BG118" s="7"/>
      <c r="BH118" s="7"/>
      <c r="BI118" s="7">
        <v>0</v>
      </c>
      <c r="BJ118" s="6"/>
      <c r="BK118" s="6">
        <f>IF(EW118&gt;=70, 6, 0)</f>
        <v>0</v>
      </c>
      <c r="BL118" s="6">
        <v>0</v>
      </c>
      <c r="BM118" s="7">
        <v>0</v>
      </c>
      <c r="BN118" s="7">
        <v>-5</v>
      </c>
      <c r="BO118" s="7">
        <v>0</v>
      </c>
      <c r="BP118" s="6"/>
      <c r="BQ118" s="6">
        <f>IF(EZ118&gt;=70, 6, 0)</f>
        <v>0</v>
      </c>
      <c r="BR118" s="6">
        <v>-5</v>
      </c>
      <c r="BS118" s="7"/>
      <c r="BT118" s="7">
        <v>0</v>
      </c>
      <c r="BU118" s="7">
        <v>0</v>
      </c>
      <c r="BV118" s="6"/>
      <c r="BW118" s="6">
        <v>0</v>
      </c>
      <c r="BX118" s="6">
        <f>IF(EK118&gt;=70, 5, 0)</f>
        <v>0</v>
      </c>
      <c r="BY118" s="6">
        <v>0</v>
      </c>
      <c r="BZ118" s="6">
        <v>0</v>
      </c>
      <c r="CA118" s="6">
        <v>0</v>
      </c>
      <c r="CB118" s="6">
        <v>0</v>
      </c>
      <c r="CC118" s="6">
        <v>0</v>
      </c>
      <c r="CD118" s="6">
        <v>0</v>
      </c>
      <c r="CE118" s="6">
        <v>0</v>
      </c>
      <c r="CF118" s="6">
        <v>0</v>
      </c>
      <c r="CG118" s="6">
        <v>0</v>
      </c>
      <c r="CH118" s="6">
        <v>0</v>
      </c>
      <c r="CI118" s="6">
        <v>0</v>
      </c>
      <c r="CJ118" s="6">
        <v>-5</v>
      </c>
      <c r="CK118" s="7">
        <v>0</v>
      </c>
      <c r="CL118" s="7">
        <v>0</v>
      </c>
      <c r="CM118" s="7">
        <v>-5</v>
      </c>
      <c r="CN118" s="6">
        <v>0</v>
      </c>
      <c r="CO118" s="6">
        <f>IF(ES118&gt;=70, 5, 0)</f>
        <v>0</v>
      </c>
      <c r="CP118" s="6">
        <v>0</v>
      </c>
      <c r="CQ118" s="6"/>
      <c r="CR118" s="6">
        <v>0</v>
      </c>
      <c r="CS118" s="7"/>
      <c r="CT118" s="7">
        <f>IF(FC118&gt;=70, 6, 0)</f>
        <v>0</v>
      </c>
      <c r="CU118" s="7">
        <v>-5</v>
      </c>
      <c r="CV118" s="6"/>
      <c r="CW118" s="7">
        <v>0</v>
      </c>
      <c r="CX118" s="7">
        <v>0</v>
      </c>
      <c r="CY118" s="7">
        <v>25</v>
      </c>
      <c r="CZ118" s="7">
        <v>6</v>
      </c>
      <c r="DA118" s="7">
        <v>0</v>
      </c>
      <c r="DB118" s="7">
        <f>IF(AND(DS118&gt;0,DW118&gt;0),4,0)</f>
        <v>0</v>
      </c>
      <c r="DC118" s="7">
        <f>IF(AND(EF118&gt;0,EK118&gt;0,EP118&gt;0),4,0)</f>
        <v>0</v>
      </c>
      <c r="DD118" s="7">
        <f>IF(SUM(BW118,BY118,CB118,CC118,CE118,CH118,CK118,CL118,CN118,CP118)&gt;-1,4,0)</f>
        <v>4</v>
      </c>
      <c r="DE118" s="7">
        <f>IF(FC118&gt;0,4,0)</f>
        <v>0</v>
      </c>
      <c r="DF118" s="6"/>
      <c r="DG118" s="10">
        <f>SUM(AS118:DF118)</f>
        <v>3</v>
      </c>
      <c r="DH118" s="10">
        <v>50</v>
      </c>
      <c r="DI118" s="17">
        <f>DG118+DH118</f>
        <v>53</v>
      </c>
      <c r="DJ118" s="1">
        <v>80</v>
      </c>
      <c r="DK118" s="18">
        <v>50</v>
      </c>
      <c r="DL118" s="18">
        <v>50</v>
      </c>
      <c r="DM118" s="29">
        <f>AVERAGE(DK118:DL118)</f>
        <v>50</v>
      </c>
      <c r="DN118" s="1">
        <v>0</v>
      </c>
      <c r="DO118" s="29">
        <v>45</v>
      </c>
      <c r="DP118" s="1">
        <v>0</v>
      </c>
      <c r="DQ118" s="1"/>
      <c r="DR118" s="1">
        <f>IF(DQ118&gt;68, 68, DQ118)</f>
        <v>0</v>
      </c>
      <c r="DS118" s="1">
        <f>MAX(DP118,DR118)</f>
        <v>0</v>
      </c>
      <c r="DT118" s="29"/>
      <c r="DU118" s="29"/>
      <c r="DV118" s="29">
        <f>IF(DU118&gt;68,68,DU118)</f>
        <v>0</v>
      </c>
      <c r="DW118" s="29">
        <f>MAX(DT118,DV118)</f>
        <v>0</v>
      </c>
      <c r="DX118" s="18">
        <v>0</v>
      </c>
      <c r="DY118" s="18">
        <v>0</v>
      </c>
      <c r="DZ118" s="1"/>
      <c r="EA118" s="15">
        <f>AVERAGE(DJ118,DM118:DO118, DS118, DW118)</f>
        <v>29.166666666666668</v>
      </c>
      <c r="EB118" s="1">
        <v>46.67</v>
      </c>
      <c r="EC118" s="1">
        <v>0</v>
      </c>
      <c r="ED118" s="1">
        <v>0</v>
      </c>
      <c r="EE118" s="1">
        <f>IF(ED118&gt;68,68,ED118)</f>
        <v>0</v>
      </c>
      <c r="EF118" s="1">
        <f>MAX(EB118:EC118,EE118)</f>
        <v>46.67</v>
      </c>
      <c r="EG118" s="29">
        <v>0</v>
      </c>
      <c r="EH118" s="29">
        <v>13.33</v>
      </c>
      <c r="EI118" s="29">
        <v>0</v>
      </c>
      <c r="EJ118" s="29">
        <f>IF(EI118&gt;68,68,EI118)</f>
        <v>0</v>
      </c>
      <c r="EK118" s="29">
        <f>MAX(EG118:EH118,EJ118)</f>
        <v>13.33</v>
      </c>
      <c r="EL118" s="1">
        <v>0</v>
      </c>
      <c r="EM118" s="1">
        <v>0</v>
      </c>
      <c r="EN118" s="1">
        <v>0</v>
      </c>
      <c r="EO118" s="1">
        <f>IF(EN118&gt;68,68,EN118)</f>
        <v>0</v>
      </c>
      <c r="EP118" s="1">
        <f>MAX(EL118:EM118,EO118)</f>
        <v>0</v>
      </c>
      <c r="EQ118" s="29">
        <v>0</v>
      </c>
      <c r="ER118" s="29">
        <v>0</v>
      </c>
      <c r="ES118" s="29"/>
      <c r="ET118" s="15">
        <f>AVERAGE(EF118,EK118,EP118,ES118)</f>
        <v>20</v>
      </c>
      <c r="EU118" s="1">
        <v>13.33</v>
      </c>
      <c r="EV118" s="1">
        <v>0</v>
      </c>
      <c r="EW118" s="1">
        <f>MIN(MAX(EU118:EV118)+0.2*FC118, 100)</f>
        <v>13.33</v>
      </c>
      <c r="EX118" s="29">
        <v>41.67</v>
      </c>
      <c r="EY118" s="29">
        <v>0</v>
      </c>
      <c r="EZ118" s="29">
        <f>MIN(MAX(EX118:EY118)+0.15*FC118, 100)</f>
        <v>41.67</v>
      </c>
      <c r="FA118" s="1">
        <v>0</v>
      </c>
      <c r="FB118" s="1">
        <v>0</v>
      </c>
      <c r="FC118" s="1">
        <f>MAX(FA118:FB118)</f>
        <v>0</v>
      </c>
      <c r="FD118" s="15">
        <f>AVERAGE(EW118,EZ118,FC118)</f>
        <v>18.333333333333332</v>
      </c>
      <c r="FE118" s="3">
        <v>0.25</v>
      </c>
      <c r="FF118" s="3">
        <v>0.2</v>
      </c>
      <c r="FG118" s="3">
        <v>0.25</v>
      </c>
      <c r="FH118" s="3">
        <v>0.3</v>
      </c>
      <c r="FI118" s="25">
        <f>MIN(IF(D118="Yes",AR118+DI118,0),100)</f>
        <v>53</v>
      </c>
      <c r="FJ118" s="25">
        <f>IF(FN118&lt;0,FI118+FN118*-4,FI118)</f>
        <v>53</v>
      </c>
      <c r="FK118" s="25">
        <f>MIN(IF(D118="Yes",AR118+EA118,0), 100)</f>
        <v>29.166666666666668</v>
      </c>
      <c r="FL118" s="25">
        <f>MIN(IF(D118="Yes",AR118+ET118,0),100)</f>
        <v>20</v>
      </c>
      <c r="FM118" s="25">
        <f>MIN(IF(D118="Yes",AR118+FD118,0), 100)</f>
        <v>18.333333333333332</v>
      </c>
      <c r="FN118" s="26">
        <f>FE118*FI118+FF118*FK118+FG118*FL118+FH118*FM118</f>
        <v>29.583333333333336</v>
      </c>
      <c r="FO118" s="26">
        <f>FE118*FJ118+FF118*FK118+FG118*FL118+FH118*FM118</f>
        <v>29.583333333333336</v>
      </c>
    </row>
    <row r="119" spans="1:171" customFormat="1" x14ac:dyDescent="0.3">
      <c r="A119">
        <v>1402019132</v>
      </c>
      <c r="B119" t="s">
        <v>298</v>
      </c>
      <c r="C119" t="s">
        <v>140</v>
      </c>
      <c r="D119" s="2" t="s">
        <v>301</v>
      </c>
      <c r="E119" s="6">
        <v>1</v>
      </c>
      <c r="F119" s="6">
        <v>1</v>
      </c>
      <c r="G119" s="7"/>
      <c r="H119" s="7"/>
      <c r="I119" s="6"/>
      <c r="J119" s="6">
        <v>1</v>
      </c>
      <c r="K119" s="7"/>
      <c r="L119" s="7"/>
      <c r="M119" s="6"/>
      <c r="N119" s="8"/>
      <c r="O119" s="7"/>
      <c r="P119" s="7"/>
      <c r="Q119" s="6"/>
      <c r="R119" s="8"/>
      <c r="S119" s="7">
        <v>0</v>
      </c>
      <c r="T119" s="7"/>
      <c r="U119" s="6"/>
      <c r="V119" s="6"/>
      <c r="W119" s="7"/>
      <c r="X119" s="7"/>
      <c r="Y119" s="6"/>
      <c r="Z119" s="6"/>
      <c r="AA119" s="7"/>
      <c r="AB119" s="7"/>
      <c r="AC119" s="6"/>
      <c r="AD119" s="6"/>
      <c r="AE119" s="7"/>
      <c r="AF119" s="8"/>
      <c r="AG119" s="10">
        <v>14</v>
      </c>
      <c r="AH119" s="10">
        <v>10</v>
      </c>
      <c r="AI119" s="10">
        <f>COUNT(E119:AF119)</f>
        <v>4</v>
      </c>
      <c r="AJ119" s="22">
        <f>IF(D119="Yes",(AG119-AI119+(DI119-50)/AH119)/AG119,0)</f>
        <v>0.82857142857142851</v>
      </c>
      <c r="AK119" s="11">
        <f>SUM(E119:AF119)</f>
        <v>3</v>
      </c>
      <c r="AL119" s="10">
        <f>MAX(AK119-AM119-AN119,0)*-1</f>
        <v>0</v>
      </c>
      <c r="AM119" s="10">
        <v>10</v>
      </c>
      <c r="AN119" s="10">
        <v>3</v>
      </c>
      <c r="AO119" s="7">
        <f>AK119+AL119+AP119</f>
        <v>3</v>
      </c>
      <c r="AP119" s="6"/>
      <c r="AQ119" s="3">
        <v>0.5</v>
      </c>
      <c r="AR119" s="15">
        <f>MIN(AO119,AM119)*AQ119</f>
        <v>1.5</v>
      </c>
      <c r="AS119" s="6">
        <v>0</v>
      </c>
      <c r="AT119" s="6">
        <v>0</v>
      </c>
      <c r="AU119" s="6">
        <v>3</v>
      </c>
      <c r="AV119" s="6">
        <v>0</v>
      </c>
      <c r="AW119" s="7"/>
      <c r="AX119" s="7">
        <v>0</v>
      </c>
      <c r="AY119" s="7"/>
      <c r="AZ119" s="7">
        <v>0</v>
      </c>
      <c r="BA119" s="6"/>
      <c r="BB119" s="6">
        <v>3</v>
      </c>
      <c r="BC119" s="6"/>
      <c r="BD119" s="6">
        <v>0</v>
      </c>
      <c r="BE119" s="7"/>
      <c r="BF119" s="7">
        <f>IF(EF119&gt;=70, 5, 0)</f>
        <v>0</v>
      </c>
      <c r="BG119" s="7"/>
      <c r="BH119" s="7"/>
      <c r="BI119" s="7">
        <v>-5</v>
      </c>
      <c r="BJ119" s="6"/>
      <c r="BK119" s="6">
        <f>IF(EW119&gt;=70, 6, 0)</f>
        <v>0</v>
      </c>
      <c r="BL119" s="6">
        <v>0</v>
      </c>
      <c r="BM119" s="7">
        <v>0</v>
      </c>
      <c r="BN119" s="7">
        <v>-5</v>
      </c>
      <c r="BO119" s="7">
        <v>-5</v>
      </c>
      <c r="BP119" s="6"/>
      <c r="BQ119" s="6">
        <f>IF(EZ119&gt;=70, 6, 0)</f>
        <v>0</v>
      </c>
      <c r="BR119" s="6">
        <v>0</v>
      </c>
      <c r="BS119" s="7"/>
      <c r="BT119" s="7">
        <v>0</v>
      </c>
      <c r="BU119" s="7">
        <v>0</v>
      </c>
      <c r="BV119" s="6"/>
      <c r="BW119" s="6">
        <v>0</v>
      </c>
      <c r="BX119" s="6">
        <f>IF(EK119&gt;=70, 5, 0)</f>
        <v>0</v>
      </c>
      <c r="BY119" s="6">
        <v>0</v>
      </c>
      <c r="BZ119" s="6">
        <v>0</v>
      </c>
      <c r="CA119" s="6">
        <v>0</v>
      </c>
      <c r="CB119" s="6">
        <v>0</v>
      </c>
      <c r="CC119" s="6">
        <v>0</v>
      </c>
      <c r="CD119" s="6">
        <v>0</v>
      </c>
      <c r="CE119" s="6">
        <v>0</v>
      </c>
      <c r="CF119" s="6">
        <v>0</v>
      </c>
      <c r="CG119" s="6">
        <v>0</v>
      </c>
      <c r="CH119" s="6">
        <v>0</v>
      </c>
      <c r="CI119" s="6">
        <v>0</v>
      </c>
      <c r="CJ119" s="6">
        <v>0</v>
      </c>
      <c r="CK119" s="7">
        <v>0</v>
      </c>
      <c r="CL119" s="7">
        <v>-5</v>
      </c>
      <c r="CM119" s="7">
        <v>0</v>
      </c>
      <c r="CN119" s="6">
        <v>0</v>
      </c>
      <c r="CO119" s="6">
        <f>IF(ES119&gt;=70, 5, 0)</f>
        <v>0</v>
      </c>
      <c r="CP119" s="6">
        <v>0</v>
      </c>
      <c r="CQ119" s="6"/>
      <c r="CR119" s="6">
        <v>0</v>
      </c>
      <c r="CS119" s="7"/>
      <c r="CT119" s="7">
        <f>IF(FC119&gt;=70, 6, 0)</f>
        <v>0</v>
      </c>
      <c r="CU119" s="7">
        <v>-5</v>
      </c>
      <c r="CV119" s="6">
        <v>20</v>
      </c>
      <c r="CW119" s="7">
        <v>0</v>
      </c>
      <c r="CX119" s="7">
        <v>0</v>
      </c>
      <c r="CY119" s="7">
        <v>15</v>
      </c>
      <c r="CZ119" s="7">
        <v>0</v>
      </c>
      <c r="DA119" s="7">
        <v>0</v>
      </c>
      <c r="DB119" s="7">
        <f>IF(AND(DS119&gt;0,DW119&gt;0),4,0)</f>
        <v>0</v>
      </c>
      <c r="DC119" s="7">
        <f>IF(AND(EF119&gt;0,EK119&gt;0,EP119&gt;0),4,0)</f>
        <v>0</v>
      </c>
      <c r="DD119" s="7">
        <f>IF(SUM(BW119,BY119,CB119,CC119,CE119,CH119,CK119,CL119,CN119,CP119)&gt;-1,4,0)</f>
        <v>0</v>
      </c>
      <c r="DE119" s="7">
        <f>IF(FC119&gt;0,4,0)</f>
        <v>0</v>
      </c>
      <c r="DF119" s="6"/>
      <c r="DG119" s="10">
        <f>SUM(AS119:DF119)</f>
        <v>16</v>
      </c>
      <c r="DH119" s="10">
        <v>50</v>
      </c>
      <c r="DI119" s="17">
        <f>DG119+DH119</f>
        <v>66</v>
      </c>
      <c r="DJ119" s="1">
        <v>77.14</v>
      </c>
      <c r="DK119" s="18">
        <v>50</v>
      </c>
      <c r="DL119" s="18">
        <v>0</v>
      </c>
      <c r="DM119" s="29">
        <f>AVERAGE(DK119:DL119)</f>
        <v>25</v>
      </c>
      <c r="DN119" s="1">
        <v>0</v>
      </c>
      <c r="DO119" s="29">
        <v>0</v>
      </c>
      <c r="DP119" s="1">
        <v>0</v>
      </c>
      <c r="DQ119" s="1"/>
      <c r="DR119" s="1">
        <f>IF(DQ119&gt;68, 68, DQ119)</f>
        <v>0</v>
      </c>
      <c r="DS119" s="1">
        <f>MAX(DP119,DR119)</f>
        <v>0</v>
      </c>
      <c r="DT119" s="29"/>
      <c r="DU119" s="29"/>
      <c r="DV119" s="29">
        <f>IF(DU119&gt;68,68,DU119)</f>
        <v>0</v>
      </c>
      <c r="DW119" s="29">
        <f>MAX(DT119,DV119)</f>
        <v>0</v>
      </c>
      <c r="DX119" s="18">
        <v>0</v>
      </c>
      <c r="DY119" s="18">
        <v>0</v>
      </c>
      <c r="DZ119" s="1"/>
      <c r="EA119" s="15">
        <f>AVERAGE(DJ119,DM119:DO119, DS119, DW119)</f>
        <v>17.023333333333333</v>
      </c>
      <c r="EB119" s="1">
        <v>0</v>
      </c>
      <c r="EC119" s="1">
        <v>26.67</v>
      </c>
      <c r="ED119" s="1">
        <v>0</v>
      </c>
      <c r="EE119" s="1">
        <f>IF(ED119&gt;68,68,ED119)</f>
        <v>0</v>
      </c>
      <c r="EF119" s="1">
        <f>MAX(EB119:EC119,EE119)</f>
        <v>26.67</v>
      </c>
      <c r="EG119" s="29">
        <v>0</v>
      </c>
      <c r="EH119" s="29">
        <v>6.67</v>
      </c>
      <c r="EI119" s="29">
        <v>0</v>
      </c>
      <c r="EJ119" s="29">
        <f>IF(EI119&gt;68,68,EI119)</f>
        <v>0</v>
      </c>
      <c r="EK119" s="29">
        <f>MAX(EG119:EH119,EJ119)</f>
        <v>6.67</v>
      </c>
      <c r="EL119" s="1">
        <v>0</v>
      </c>
      <c r="EM119" s="1">
        <v>0</v>
      </c>
      <c r="EN119" s="1">
        <v>0</v>
      </c>
      <c r="EO119" s="1">
        <f>IF(EN119&gt;68,68,EN119)</f>
        <v>0</v>
      </c>
      <c r="EP119" s="1">
        <f>MAX(EL119:EM119,EO119)</f>
        <v>0</v>
      </c>
      <c r="EQ119" s="29">
        <v>0</v>
      </c>
      <c r="ER119" s="29">
        <v>0</v>
      </c>
      <c r="ES119" s="29"/>
      <c r="ET119" s="15">
        <f>AVERAGE(EF119,EK119,EP119,ES119)</f>
        <v>11.113333333333335</v>
      </c>
      <c r="EU119" s="1">
        <v>6.67</v>
      </c>
      <c r="EV119" s="1">
        <v>0</v>
      </c>
      <c r="EW119" s="1">
        <f>MIN(MAX(EU119:EV119)+0.2*FC119, 100)</f>
        <v>6.67</v>
      </c>
      <c r="EX119" s="29">
        <v>41.67</v>
      </c>
      <c r="EY119" s="29">
        <v>0</v>
      </c>
      <c r="EZ119" s="29">
        <f>MIN(MAX(EX119:EY119)+0.15*FC119, 100)</f>
        <v>41.67</v>
      </c>
      <c r="FA119" s="1">
        <v>0</v>
      </c>
      <c r="FB119" s="1">
        <v>0</v>
      </c>
      <c r="FC119" s="1">
        <f>MAX(FA119:FB119)</f>
        <v>0</v>
      </c>
      <c r="FD119" s="15">
        <f>AVERAGE(EW119,EZ119,FC119)</f>
        <v>16.113333333333333</v>
      </c>
      <c r="FE119" s="3">
        <v>0.25</v>
      </c>
      <c r="FF119" s="3">
        <v>0.2</v>
      </c>
      <c r="FG119" s="3">
        <v>0.25</v>
      </c>
      <c r="FH119" s="3">
        <v>0.3</v>
      </c>
      <c r="FI119" s="25">
        <f>MIN(IF(D119="Yes",AR119+DI119,0),100)</f>
        <v>67.5</v>
      </c>
      <c r="FJ119" s="25">
        <f>IF(FN119&lt;0,FI119+FN119*-4,FI119)</f>
        <v>67.5</v>
      </c>
      <c r="FK119" s="25">
        <f>MIN(IF(D119="Yes",AR119+EA119,0), 100)</f>
        <v>18.523333333333333</v>
      </c>
      <c r="FL119" s="25">
        <f>MIN(IF(D119="Yes",AR119+ET119,0),100)</f>
        <v>12.613333333333335</v>
      </c>
      <c r="FM119" s="25">
        <f>MIN(IF(D119="Yes",AR119+FD119,0), 100)</f>
        <v>17.613333333333333</v>
      </c>
      <c r="FN119" s="26">
        <f>FE119*FI119+FF119*FK119+FG119*FL119+FH119*FM119</f>
        <v>29.016999999999999</v>
      </c>
      <c r="FO119" s="26">
        <f>FE119*FJ119+FF119*FK119+FG119*FL119+FH119*FM119</f>
        <v>29.016999999999999</v>
      </c>
    </row>
    <row r="120" spans="1:171" customFormat="1" x14ac:dyDescent="0.3">
      <c r="A120">
        <v>1402018025</v>
      </c>
      <c r="B120" t="s">
        <v>243</v>
      </c>
      <c r="C120" t="s">
        <v>140</v>
      </c>
      <c r="D120" s="2" t="s">
        <v>301</v>
      </c>
      <c r="E120" s="6">
        <v>1</v>
      </c>
      <c r="F120" s="6">
        <v>1</v>
      </c>
      <c r="G120" s="7">
        <v>1</v>
      </c>
      <c r="H120" s="7">
        <v>1</v>
      </c>
      <c r="I120" s="6"/>
      <c r="J120" s="6">
        <v>1</v>
      </c>
      <c r="K120" s="7">
        <v>1</v>
      </c>
      <c r="L120" s="7"/>
      <c r="M120" s="6"/>
      <c r="N120" s="8"/>
      <c r="O120" s="7"/>
      <c r="P120" s="7"/>
      <c r="Q120" s="6"/>
      <c r="R120" s="8"/>
      <c r="S120" s="7"/>
      <c r="T120" s="7"/>
      <c r="U120" s="6"/>
      <c r="V120" s="6"/>
      <c r="W120" s="7"/>
      <c r="X120" s="7"/>
      <c r="Y120" s="6"/>
      <c r="Z120" s="6"/>
      <c r="AA120" s="7"/>
      <c r="AB120" s="7"/>
      <c r="AC120" s="6"/>
      <c r="AD120" s="6"/>
      <c r="AE120" s="7"/>
      <c r="AF120" s="8"/>
      <c r="AG120" s="10">
        <v>14</v>
      </c>
      <c r="AH120" s="10">
        <v>10</v>
      </c>
      <c r="AI120" s="10">
        <f>COUNT(E120:AF120)</f>
        <v>6</v>
      </c>
      <c r="AJ120" s="22">
        <f>IF(D120="Yes",(AG120-AI120+(DI120-50)/AH120)/AG120,0)</f>
        <v>0.65</v>
      </c>
      <c r="AK120" s="11">
        <f>SUM(E120:AF120)</f>
        <v>6</v>
      </c>
      <c r="AL120" s="10">
        <f>MAX(AK120-AM120-AN120,0)*-1</f>
        <v>0</v>
      </c>
      <c r="AM120" s="10">
        <v>10</v>
      </c>
      <c r="AN120" s="10">
        <v>3</v>
      </c>
      <c r="AO120" s="7">
        <f>AK120+AL120+AP120</f>
        <v>6</v>
      </c>
      <c r="AP120" s="6"/>
      <c r="AQ120" s="3">
        <v>0.5</v>
      </c>
      <c r="AR120" s="15">
        <f>MIN(AO120,AM120)*AQ120</f>
        <v>3</v>
      </c>
      <c r="AS120" s="6">
        <v>0</v>
      </c>
      <c r="AT120" s="6">
        <v>0</v>
      </c>
      <c r="AU120" s="6">
        <v>0</v>
      </c>
      <c r="AV120" s="6">
        <v>0</v>
      </c>
      <c r="AW120" s="7"/>
      <c r="AX120" s="7">
        <v>0</v>
      </c>
      <c r="AY120" s="7"/>
      <c r="AZ120" s="7">
        <v>0</v>
      </c>
      <c r="BA120" s="6"/>
      <c r="BB120" s="6">
        <v>3</v>
      </c>
      <c r="BC120" s="6"/>
      <c r="BD120" s="6">
        <v>0</v>
      </c>
      <c r="BE120" s="7"/>
      <c r="BF120" s="7">
        <f>IF(EF120&gt;=70, 5, 0)</f>
        <v>0</v>
      </c>
      <c r="BG120" s="7"/>
      <c r="BH120" s="7"/>
      <c r="BI120" s="7">
        <v>0</v>
      </c>
      <c r="BJ120" s="6"/>
      <c r="BK120" s="6">
        <f>IF(EW120&gt;=70, 6, 0)</f>
        <v>0</v>
      </c>
      <c r="BL120" s="6">
        <v>0</v>
      </c>
      <c r="BM120" s="7">
        <v>0</v>
      </c>
      <c r="BN120" s="7">
        <v>-5</v>
      </c>
      <c r="BO120" s="7">
        <v>0</v>
      </c>
      <c r="BP120" s="6">
        <v>13</v>
      </c>
      <c r="BQ120" s="6">
        <f>IF(EZ120&gt;=70, 6, 0)</f>
        <v>0</v>
      </c>
      <c r="BR120" s="6">
        <v>0</v>
      </c>
      <c r="BS120" s="7"/>
      <c r="BT120" s="7">
        <v>0</v>
      </c>
      <c r="BU120" s="7">
        <v>0</v>
      </c>
      <c r="BV120" s="6"/>
      <c r="BW120" s="6">
        <v>0</v>
      </c>
      <c r="BX120" s="6">
        <f>IF(EK120&gt;=70, 5, 0)</f>
        <v>0</v>
      </c>
      <c r="BY120" s="6">
        <v>-5</v>
      </c>
      <c r="BZ120" s="6">
        <v>0</v>
      </c>
      <c r="CA120" s="6">
        <v>0</v>
      </c>
      <c r="CB120" s="6">
        <v>0</v>
      </c>
      <c r="CC120" s="6">
        <v>0</v>
      </c>
      <c r="CD120" s="6">
        <v>0</v>
      </c>
      <c r="CE120" s="6">
        <v>0</v>
      </c>
      <c r="CF120" s="6">
        <v>0</v>
      </c>
      <c r="CG120" s="6">
        <v>0</v>
      </c>
      <c r="CH120" s="6">
        <v>0</v>
      </c>
      <c r="CI120" s="6">
        <v>0</v>
      </c>
      <c r="CJ120" s="6">
        <v>0</v>
      </c>
      <c r="CK120" s="7">
        <v>0</v>
      </c>
      <c r="CL120" s="7">
        <v>-5</v>
      </c>
      <c r="CM120" s="7">
        <v>-5</v>
      </c>
      <c r="CN120" s="6">
        <v>0</v>
      </c>
      <c r="CO120" s="6">
        <f>IF(ES120&gt;=70, 5, 0)</f>
        <v>0</v>
      </c>
      <c r="CP120" s="6">
        <v>0</v>
      </c>
      <c r="CQ120" s="6"/>
      <c r="CR120" s="6">
        <v>0</v>
      </c>
      <c r="CS120" s="7"/>
      <c r="CT120" s="7">
        <f>IF(FC120&gt;=70, 6, 0)</f>
        <v>0</v>
      </c>
      <c r="CU120" s="7">
        <v>-5</v>
      </c>
      <c r="CV120" s="6">
        <v>20</v>
      </c>
      <c r="CW120" s="7">
        <v>0</v>
      </c>
      <c r="CX120" s="7">
        <v>0</v>
      </c>
      <c r="CY120" s="7">
        <v>0</v>
      </c>
      <c r="CZ120" s="7">
        <v>0</v>
      </c>
      <c r="DA120" s="7">
        <v>0</v>
      </c>
      <c r="DB120" s="7">
        <f>IF(AND(DS120&gt;0,DW120&gt;0),4,0)</f>
        <v>0</v>
      </c>
      <c r="DC120" s="7">
        <f>IF(AND(EF120&gt;0,EK120&gt;0,EP120&gt;0),4,0)</f>
        <v>0</v>
      </c>
      <c r="DD120" s="7">
        <f>IF(SUM(BW120,BY120,CB120,CC120,CE120,CH120,CK120,CL120,CN120,CP120)&gt;-1,4,0)</f>
        <v>0</v>
      </c>
      <c r="DE120" s="7">
        <f>IF(FC120&gt;0,4,0)</f>
        <v>0</v>
      </c>
      <c r="DF120" s="6"/>
      <c r="DG120" s="10">
        <f>SUM(AS120:DF120)</f>
        <v>11</v>
      </c>
      <c r="DH120" s="10">
        <v>50</v>
      </c>
      <c r="DI120" s="17">
        <f>DG120+DH120</f>
        <v>61</v>
      </c>
      <c r="DJ120" s="1">
        <v>42.86</v>
      </c>
      <c r="DK120" s="18">
        <v>50</v>
      </c>
      <c r="DL120" s="18">
        <v>50</v>
      </c>
      <c r="DM120" s="29">
        <f>AVERAGE(DK120:DL120)</f>
        <v>50</v>
      </c>
      <c r="DN120" s="1">
        <v>0</v>
      </c>
      <c r="DO120" s="29">
        <v>85</v>
      </c>
      <c r="DP120" s="1">
        <v>0</v>
      </c>
      <c r="DQ120" s="1"/>
      <c r="DR120" s="1">
        <f>IF(DQ120&gt;68, 68, DQ120)</f>
        <v>0</v>
      </c>
      <c r="DS120" s="1">
        <f>MAX(DP120,DR120)</f>
        <v>0</v>
      </c>
      <c r="DT120" s="29"/>
      <c r="DU120" s="29"/>
      <c r="DV120" s="29">
        <f>IF(DU120&gt;68,68,DU120)</f>
        <v>0</v>
      </c>
      <c r="DW120" s="29">
        <f>MAX(DT120,DV120)</f>
        <v>0</v>
      </c>
      <c r="DX120" s="18">
        <v>0</v>
      </c>
      <c r="DY120" s="18">
        <v>0</v>
      </c>
      <c r="DZ120" s="1"/>
      <c r="EA120" s="15">
        <f>AVERAGE(DJ120,DM120:DO120, DS120, DW120)</f>
        <v>29.643333333333334</v>
      </c>
      <c r="EB120" s="1">
        <v>13.33</v>
      </c>
      <c r="EC120" s="1">
        <v>0</v>
      </c>
      <c r="ED120" s="1">
        <v>0</v>
      </c>
      <c r="EE120" s="1">
        <f>IF(ED120&gt;68,68,ED120)</f>
        <v>0</v>
      </c>
      <c r="EF120" s="1">
        <f>MAX(EB120:EC120,EE120)</f>
        <v>13.33</v>
      </c>
      <c r="EG120" s="29">
        <v>0</v>
      </c>
      <c r="EH120" s="29">
        <v>6.67</v>
      </c>
      <c r="EI120" s="29">
        <v>0</v>
      </c>
      <c r="EJ120" s="29">
        <f>IF(EI120&gt;68,68,EI120)</f>
        <v>0</v>
      </c>
      <c r="EK120" s="29">
        <f>MAX(EG120:EH120,EJ120)</f>
        <v>6.67</v>
      </c>
      <c r="EL120" s="1">
        <v>0</v>
      </c>
      <c r="EM120" s="1">
        <v>0</v>
      </c>
      <c r="EN120" s="1">
        <v>0</v>
      </c>
      <c r="EO120" s="1">
        <f>IF(EN120&gt;68,68,EN120)</f>
        <v>0</v>
      </c>
      <c r="EP120" s="1">
        <f>MAX(EL120:EM120,EO120)</f>
        <v>0</v>
      </c>
      <c r="EQ120" s="29">
        <v>0</v>
      </c>
      <c r="ER120" s="29">
        <v>0</v>
      </c>
      <c r="ES120" s="29"/>
      <c r="ET120" s="15">
        <f>AVERAGE(EF120,EK120,EP120,ES120)</f>
        <v>6.666666666666667</v>
      </c>
      <c r="EU120" s="1">
        <v>0</v>
      </c>
      <c r="EV120" s="1">
        <v>0</v>
      </c>
      <c r="EW120" s="1">
        <f>MIN(MAX(EU120:EV120)+0.2*FC120, 100)</f>
        <v>0</v>
      </c>
      <c r="EX120" s="29">
        <v>8.33</v>
      </c>
      <c r="EY120" s="29">
        <v>0</v>
      </c>
      <c r="EZ120" s="29">
        <f>MIN(MAX(EX120:EY120)+0.15*FC120, 100)</f>
        <v>8.33</v>
      </c>
      <c r="FA120" s="1">
        <v>0</v>
      </c>
      <c r="FB120" s="1">
        <v>0</v>
      </c>
      <c r="FC120" s="1">
        <f>MAX(FA120:FB120)</f>
        <v>0</v>
      </c>
      <c r="FD120" s="15">
        <f>AVERAGE(EW120,EZ120,FC120)</f>
        <v>2.7766666666666668</v>
      </c>
      <c r="FE120" s="3">
        <v>0.25</v>
      </c>
      <c r="FF120" s="3">
        <v>0.2</v>
      </c>
      <c r="FG120" s="3">
        <v>0.25</v>
      </c>
      <c r="FH120" s="3">
        <v>0.3</v>
      </c>
      <c r="FI120" s="25">
        <f>MIN(IF(D120="Yes",AR120+DI120,0),100)</f>
        <v>64</v>
      </c>
      <c r="FJ120" s="25">
        <f>IF(FN120&lt;0,FI120+FN120*-4,FI120)</f>
        <v>64</v>
      </c>
      <c r="FK120" s="25">
        <f>MIN(IF(D120="Yes",AR120+EA120,0), 100)</f>
        <v>32.643333333333331</v>
      </c>
      <c r="FL120" s="25">
        <f>MIN(IF(D120="Yes",AR120+ET120,0),100)</f>
        <v>9.6666666666666679</v>
      </c>
      <c r="FM120" s="25">
        <f>MIN(IF(D120="Yes",AR120+FD120,0), 100)</f>
        <v>5.7766666666666673</v>
      </c>
      <c r="FN120" s="26">
        <f>FE120*FI120+FF120*FK120+FG120*FL120+FH120*FM120</f>
        <v>26.678333333333335</v>
      </c>
      <c r="FO120" s="26">
        <f>FE120*FJ120+FF120*FK120+FG120*FL120+FH120*FM120</f>
        <v>26.678333333333335</v>
      </c>
    </row>
    <row r="121" spans="1:171" customFormat="1" x14ac:dyDescent="0.3">
      <c r="A121">
        <v>1402019096</v>
      </c>
      <c r="B121" t="s">
        <v>288</v>
      </c>
      <c r="C121" t="s">
        <v>140</v>
      </c>
      <c r="D121" s="2" t="s">
        <v>301</v>
      </c>
      <c r="E121" s="6">
        <v>1</v>
      </c>
      <c r="F121" s="6"/>
      <c r="G121" s="7"/>
      <c r="H121" s="7"/>
      <c r="I121" s="6">
        <v>1</v>
      </c>
      <c r="J121" s="6">
        <v>1</v>
      </c>
      <c r="K121" s="7"/>
      <c r="L121" s="7"/>
      <c r="M121" s="6"/>
      <c r="N121" s="8"/>
      <c r="O121" s="7"/>
      <c r="P121" s="7"/>
      <c r="Q121" s="6"/>
      <c r="R121" s="8"/>
      <c r="S121" s="7"/>
      <c r="T121" s="7">
        <v>1</v>
      </c>
      <c r="U121" s="6"/>
      <c r="V121" s="6"/>
      <c r="W121" s="7"/>
      <c r="X121" s="7"/>
      <c r="Y121" s="6"/>
      <c r="Z121" s="6"/>
      <c r="AA121" s="7"/>
      <c r="AB121" s="7"/>
      <c r="AC121" s="6"/>
      <c r="AD121" s="6"/>
      <c r="AE121" s="7"/>
      <c r="AF121" s="8"/>
      <c r="AG121" s="10">
        <v>14</v>
      </c>
      <c r="AH121" s="10">
        <v>10</v>
      </c>
      <c r="AI121" s="10">
        <f>COUNT(E121:AF121)</f>
        <v>4</v>
      </c>
      <c r="AJ121" s="22">
        <f>IF(D121="Yes",(AG121-AI121+(DI121-50)/AH121)/AG121,0)</f>
        <v>0.62142857142857133</v>
      </c>
      <c r="AK121" s="11">
        <f>SUM(E121:AF121)</f>
        <v>4</v>
      </c>
      <c r="AL121" s="10">
        <f>MAX(AK121-AM121-AN121,0)*-1</f>
        <v>0</v>
      </c>
      <c r="AM121" s="10">
        <v>10</v>
      </c>
      <c r="AN121" s="10">
        <v>3</v>
      </c>
      <c r="AO121" s="7">
        <f>AK121+AL121+AP121</f>
        <v>4</v>
      </c>
      <c r="AP121" s="6"/>
      <c r="AQ121" s="3">
        <v>0.5</v>
      </c>
      <c r="AR121" s="15">
        <f>MIN(AO121,AM121)*AQ121</f>
        <v>2</v>
      </c>
      <c r="AS121" s="6">
        <v>0</v>
      </c>
      <c r="AT121" s="6">
        <v>0</v>
      </c>
      <c r="AU121" s="6">
        <v>5</v>
      </c>
      <c r="AV121" s="6">
        <v>0</v>
      </c>
      <c r="AW121" s="7">
        <v>-5</v>
      </c>
      <c r="AX121" s="7">
        <v>0</v>
      </c>
      <c r="AY121" s="7"/>
      <c r="AZ121" s="7">
        <v>0</v>
      </c>
      <c r="BA121" s="6"/>
      <c r="BB121" s="6">
        <v>3</v>
      </c>
      <c r="BC121" s="6"/>
      <c r="BD121" s="6">
        <v>0</v>
      </c>
      <c r="BE121" s="7"/>
      <c r="BF121" s="7">
        <f>IF(EF121&gt;=70, 5, 0)</f>
        <v>0</v>
      </c>
      <c r="BG121" s="7"/>
      <c r="BH121" s="7"/>
      <c r="BI121" s="7">
        <v>0</v>
      </c>
      <c r="BJ121" s="6"/>
      <c r="BK121" s="6">
        <f>IF(EW121&gt;=70, 6, 0)</f>
        <v>0</v>
      </c>
      <c r="BL121" s="6">
        <v>0</v>
      </c>
      <c r="BM121" s="7">
        <v>0</v>
      </c>
      <c r="BN121" s="7">
        <v>-5</v>
      </c>
      <c r="BO121" s="7">
        <v>0</v>
      </c>
      <c r="BP121" s="6"/>
      <c r="BQ121" s="6">
        <f>IF(EZ121&gt;=70, 6, 0)</f>
        <v>0</v>
      </c>
      <c r="BR121" s="6">
        <v>0</v>
      </c>
      <c r="BS121" s="7"/>
      <c r="BT121" s="7">
        <v>0</v>
      </c>
      <c r="BU121" s="7">
        <v>0</v>
      </c>
      <c r="BV121" s="6"/>
      <c r="BW121" s="6">
        <v>0</v>
      </c>
      <c r="BX121" s="6">
        <f>IF(EK121&gt;=70, 5, 0)</f>
        <v>0</v>
      </c>
      <c r="BY121" s="6">
        <v>0</v>
      </c>
      <c r="BZ121" s="6">
        <v>0</v>
      </c>
      <c r="CA121" s="6">
        <v>0</v>
      </c>
      <c r="CB121" s="6">
        <v>0</v>
      </c>
      <c r="CC121" s="6">
        <v>0</v>
      </c>
      <c r="CD121" s="6">
        <v>0</v>
      </c>
      <c r="CE121" s="6">
        <v>0</v>
      </c>
      <c r="CF121" s="6">
        <v>0</v>
      </c>
      <c r="CG121" s="6">
        <v>0</v>
      </c>
      <c r="CH121" s="6">
        <v>0</v>
      </c>
      <c r="CI121" s="6">
        <v>0</v>
      </c>
      <c r="CJ121" s="6">
        <v>0</v>
      </c>
      <c r="CK121" s="7">
        <v>0</v>
      </c>
      <c r="CL121" s="7">
        <v>-5</v>
      </c>
      <c r="CM121" s="7">
        <v>0</v>
      </c>
      <c r="CN121" s="6">
        <v>0</v>
      </c>
      <c r="CO121" s="6">
        <f>IF(ES121&gt;=70, 5, 0)</f>
        <v>0</v>
      </c>
      <c r="CP121" s="6">
        <v>0</v>
      </c>
      <c r="CQ121" s="6"/>
      <c r="CR121" s="6">
        <v>-5</v>
      </c>
      <c r="CS121" s="7"/>
      <c r="CT121" s="7">
        <f>IF(FC121&gt;=70, 6, 0)</f>
        <v>0</v>
      </c>
      <c r="CU121" s="7">
        <v>-5</v>
      </c>
      <c r="CV121" s="6"/>
      <c r="CW121" s="7">
        <v>0</v>
      </c>
      <c r="CX121" s="7">
        <v>0</v>
      </c>
      <c r="CY121" s="7">
        <v>0</v>
      </c>
      <c r="CZ121" s="7">
        <v>0</v>
      </c>
      <c r="DA121" s="7">
        <v>0</v>
      </c>
      <c r="DB121" s="7">
        <f>IF(AND(DS121&gt;0,DW121&gt;0),4,0)</f>
        <v>0</v>
      </c>
      <c r="DC121" s="7">
        <f>IF(AND(EF121&gt;0,EK121&gt;0,EP121&gt;0),4,0)</f>
        <v>4</v>
      </c>
      <c r="DD121" s="7">
        <f>IF(SUM(BW121,BY121,CB121,CC121,CE121,CH121,CK121,CL121,CN121,CP121)&gt;-1,4,0)</f>
        <v>0</v>
      </c>
      <c r="DE121" s="7">
        <f>IF(FC121&gt;0,4,0)</f>
        <v>0</v>
      </c>
      <c r="DF121" s="6"/>
      <c r="DG121" s="10">
        <f>SUM(AS121:DF121)</f>
        <v>-13</v>
      </c>
      <c r="DH121" s="10">
        <v>50</v>
      </c>
      <c r="DI121" s="17">
        <f>DG121+DH121</f>
        <v>37</v>
      </c>
      <c r="DJ121" s="1">
        <v>82.86</v>
      </c>
      <c r="DK121" s="18">
        <v>0</v>
      </c>
      <c r="DL121" s="18">
        <v>50</v>
      </c>
      <c r="DM121" s="29">
        <f>AVERAGE(DK121:DL121)</f>
        <v>25</v>
      </c>
      <c r="DN121" s="1">
        <v>0</v>
      </c>
      <c r="DO121" s="29">
        <v>0</v>
      </c>
      <c r="DP121" s="1">
        <v>0</v>
      </c>
      <c r="DQ121" s="1"/>
      <c r="DR121" s="1">
        <f>IF(DQ121&gt;68, 68, DQ121)</f>
        <v>0</v>
      </c>
      <c r="DS121" s="1">
        <f>MAX(DP121,DR121)</f>
        <v>0</v>
      </c>
      <c r="DT121" s="29"/>
      <c r="DU121" s="29"/>
      <c r="DV121" s="29">
        <f>IF(DU121&gt;68,68,DU121)</f>
        <v>0</v>
      </c>
      <c r="DW121" s="29">
        <f>MAX(DT121,DV121)</f>
        <v>0</v>
      </c>
      <c r="DX121" s="18">
        <v>0</v>
      </c>
      <c r="DY121" s="18">
        <v>0</v>
      </c>
      <c r="DZ121" s="1"/>
      <c r="EA121" s="15">
        <f>AVERAGE(DJ121,DM121:DO121, DS121, DW121)</f>
        <v>17.976666666666667</v>
      </c>
      <c r="EB121" s="1">
        <v>40</v>
      </c>
      <c r="EC121" s="1">
        <v>0</v>
      </c>
      <c r="ED121" s="1">
        <v>0</v>
      </c>
      <c r="EE121" s="1">
        <f>IF(ED121&gt;68,68,ED121)</f>
        <v>0</v>
      </c>
      <c r="EF121" s="1">
        <f>MAX(EB121:EC121,EE121)</f>
        <v>40</v>
      </c>
      <c r="EG121" s="29">
        <v>16.670000000000002</v>
      </c>
      <c r="EH121" s="29">
        <v>6.67</v>
      </c>
      <c r="EI121" s="29">
        <v>0</v>
      </c>
      <c r="EJ121" s="29">
        <f>IF(EI121&gt;68,68,EI121)</f>
        <v>0</v>
      </c>
      <c r="EK121" s="29">
        <f>MAX(EG121:EH121,EJ121)</f>
        <v>16.670000000000002</v>
      </c>
      <c r="EL121" s="1">
        <v>16.670000000000002</v>
      </c>
      <c r="EM121" s="1">
        <v>0</v>
      </c>
      <c r="EN121" s="1">
        <v>0</v>
      </c>
      <c r="EO121" s="1">
        <f>IF(EN121&gt;68,68,EN121)</f>
        <v>0</v>
      </c>
      <c r="EP121" s="1">
        <f>MAX(EL121:EM121,EO121)</f>
        <v>16.670000000000002</v>
      </c>
      <c r="EQ121" s="29">
        <v>0</v>
      </c>
      <c r="ER121" s="29">
        <v>0</v>
      </c>
      <c r="ES121" s="29"/>
      <c r="ET121" s="15">
        <f>AVERAGE(EF121,EK121,EP121,ES121)</f>
        <v>24.446666666666669</v>
      </c>
      <c r="EU121" s="1">
        <v>6.67</v>
      </c>
      <c r="EV121" s="1">
        <v>0</v>
      </c>
      <c r="EW121" s="1">
        <f>MIN(MAX(EU121:EV121)+0.2*FC121, 100)</f>
        <v>6.67</v>
      </c>
      <c r="EX121" s="29">
        <v>50</v>
      </c>
      <c r="EY121" s="29">
        <v>0</v>
      </c>
      <c r="EZ121" s="29">
        <f>MIN(MAX(EX121:EY121)+0.15*FC121, 100)</f>
        <v>50</v>
      </c>
      <c r="FA121" s="1">
        <v>0</v>
      </c>
      <c r="FB121" s="1">
        <v>0</v>
      </c>
      <c r="FC121" s="1">
        <f>MAX(FA121:FB121)</f>
        <v>0</v>
      </c>
      <c r="FD121" s="15">
        <f>AVERAGE(EW121,EZ121,FC121)</f>
        <v>18.89</v>
      </c>
      <c r="FE121" s="3">
        <v>0.25</v>
      </c>
      <c r="FF121" s="3">
        <v>0.2</v>
      </c>
      <c r="FG121" s="3">
        <v>0.25</v>
      </c>
      <c r="FH121" s="3">
        <v>0.3</v>
      </c>
      <c r="FI121" s="25">
        <f>MIN(IF(D121="Yes",AR121+DI121,0),100)</f>
        <v>39</v>
      </c>
      <c r="FJ121" s="25">
        <f>IF(FN121&lt;0,FI121+FN121*-4,FI121)</f>
        <v>39</v>
      </c>
      <c r="FK121" s="25">
        <f>MIN(IF(D121="Yes",AR121+EA121,0), 100)</f>
        <v>19.976666666666667</v>
      </c>
      <c r="FL121" s="25">
        <f>MIN(IF(D121="Yes",AR121+ET121,0),100)</f>
        <v>26.446666666666669</v>
      </c>
      <c r="FM121" s="25">
        <f>MIN(IF(D121="Yes",AR121+FD121,0), 100)</f>
        <v>20.89</v>
      </c>
      <c r="FN121" s="26">
        <f>FE121*FI121+FF121*FK121+FG121*FL121+FH121*FM121</f>
        <v>26.623999999999999</v>
      </c>
      <c r="FO121" s="26">
        <f>FE121*FJ121+FF121*FK121+FG121*FL121+FH121*FM121</f>
        <v>26.623999999999999</v>
      </c>
    </row>
    <row r="122" spans="1:171" customFormat="1" x14ac:dyDescent="0.3">
      <c r="A122">
        <v>1402018185</v>
      </c>
      <c r="B122" t="s">
        <v>195</v>
      </c>
      <c r="C122" t="s">
        <v>114</v>
      </c>
      <c r="D122" s="2" t="s">
        <v>301</v>
      </c>
      <c r="E122" s="6"/>
      <c r="F122" s="6"/>
      <c r="G122" s="7">
        <v>1</v>
      </c>
      <c r="H122" s="7">
        <v>1</v>
      </c>
      <c r="I122" s="6"/>
      <c r="J122" s="6"/>
      <c r="K122" s="7"/>
      <c r="L122" s="7"/>
      <c r="M122" s="6">
        <v>1</v>
      </c>
      <c r="N122" s="8"/>
      <c r="O122" s="7"/>
      <c r="P122" s="7"/>
      <c r="Q122" s="6"/>
      <c r="R122" s="8"/>
      <c r="S122" s="7"/>
      <c r="T122" s="7"/>
      <c r="U122" s="6"/>
      <c r="V122" s="16"/>
      <c r="W122" s="7"/>
      <c r="X122" s="7"/>
      <c r="Y122" s="6"/>
      <c r="Z122" s="6"/>
      <c r="AA122" s="7"/>
      <c r="AB122" s="7"/>
      <c r="AC122" s="6"/>
      <c r="AD122" s="6"/>
      <c r="AE122" s="7"/>
      <c r="AF122" s="8"/>
      <c r="AG122" s="10">
        <v>14</v>
      </c>
      <c r="AH122" s="10">
        <v>10</v>
      </c>
      <c r="AI122" s="10">
        <f>COUNT(E122:AF122)</f>
        <v>3</v>
      </c>
      <c r="AJ122" s="22">
        <f>IF(D122="Yes",(AG122-AI122+(DI122-50)/AH122)/AG122,0)</f>
        <v>0.81428571428571428</v>
      </c>
      <c r="AK122" s="11">
        <f>SUM(E122:AF122)</f>
        <v>3</v>
      </c>
      <c r="AL122" s="10">
        <f>MAX(AK122-AM122-AN122,0)*-1</f>
        <v>0</v>
      </c>
      <c r="AM122" s="10">
        <v>10</v>
      </c>
      <c r="AN122" s="10">
        <v>3</v>
      </c>
      <c r="AO122" s="7">
        <f>AK122+AL122+AP122</f>
        <v>3</v>
      </c>
      <c r="AP122" s="6"/>
      <c r="AQ122" s="3">
        <v>0.5</v>
      </c>
      <c r="AR122" s="15">
        <f>MIN(AO122,AM122)*AQ122</f>
        <v>1.5</v>
      </c>
      <c r="AS122" s="6">
        <v>0</v>
      </c>
      <c r="AT122" s="6">
        <v>0</v>
      </c>
      <c r="AU122" s="6">
        <v>1</v>
      </c>
      <c r="AV122" s="6">
        <v>0</v>
      </c>
      <c r="AW122" s="7"/>
      <c r="AX122" s="7">
        <v>0</v>
      </c>
      <c r="AY122" s="7"/>
      <c r="AZ122" s="7">
        <v>0</v>
      </c>
      <c r="BA122" s="6"/>
      <c r="BB122" s="6">
        <v>0</v>
      </c>
      <c r="BC122" s="6"/>
      <c r="BD122" s="6">
        <v>0</v>
      </c>
      <c r="BE122" s="7"/>
      <c r="BF122" s="7">
        <f>IF(EF122&gt;=70, 5, 0)</f>
        <v>0</v>
      </c>
      <c r="BG122" s="7"/>
      <c r="BH122" s="7"/>
      <c r="BI122" s="7">
        <v>0</v>
      </c>
      <c r="BJ122" s="6"/>
      <c r="BK122" s="6">
        <f>IF(EW122&gt;=70, 6, 0)</f>
        <v>0</v>
      </c>
      <c r="BL122" s="6">
        <v>0</v>
      </c>
      <c r="BM122" s="7">
        <v>0</v>
      </c>
      <c r="BN122" s="7">
        <v>-5</v>
      </c>
      <c r="BO122" s="7">
        <v>0</v>
      </c>
      <c r="BP122" s="6"/>
      <c r="BQ122" s="6">
        <f>IF(EZ122&gt;=70, 6, 0)</f>
        <v>0</v>
      </c>
      <c r="BR122" s="6">
        <v>0</v>
      </c>
      <c r="BS122" s="7"/>
      <c r="BT122" s="7">
        <v>0</v>
      </c>
      <c r="BU122" s="7">
        <v>0</v>
      </c>
      <c r="BV122" s="6">
        <v>5</v>
      </c>
      <c r="BW122" s="6">
        <v>0</v>
      </c>
      <c r="BX122" s="6">
        <f>IF(EK122&gt;=70, 5, 0)</f>
        <v>0</v>
      </c>
      <c r="BY122" s="6">
        <v>0</v>
      </c>
      <c r="BZ122" s="6">
        <v>0</v>
      </c>
      <c r="CA122" s="6">
        <v>0</v>
      </c>
      <c r="CB122" s="6">
        <v>0</v>
      </c>
      <c r="CC122" s="6">
        <v>0</v>
      </c>
      <c r="CD122" s="6">
        <v>0</v>
      </c>
      <c r="CE122" s="6">
        <v>0</v>
      </c>
      <c r="CF122" s="6">
        <v>0</v>
      </c>
      <c r="CG122" s="6">
        <v>0</v>
      </c>
      <c r="CH122" s="6">
        <v>0</v>
      </c>
      <c r="CI122" s="6">
        <v>0</v>
      </c>
      <c r="CJ122" s="6">
        <v>0</v>
      </c>
      <c r="CK122" s="7">
        <v>0</v>
      </c>
      <c r="CL122" s="7">
        <v>0</v>
      </c>
      <c r="CM122" s="7">
        <v>0</v>
      </c>
      <c r="CN122" s="6">
        <v>0</v>
      </c>
      <c r="CO122" s="6">
        <f>IF(ES122&gt;=70, 5, 0)</f>
        <v>0</v>
      </c>
      <c r="CP122" s="6">
        <v>0</v>
      </c>
      <c r="CQ122" s="6"/>
      <c r="CR122" s="6">
        <v>0</v>
      </c>
      <c r="CS122" s="7"/>
      <c r="CT122" s="7">
        <f>IF(FC122&gt;=70, 6, 0)</f>
        <v>0</v>
      </c>
      <c r="CU122" s="7">
        <v>-5</v>
      </c>
      <c r="CV122" s="6"/>
      <c r="CW122" s="7">
        <v>0</v>
      </c>
      <c r="CX122" s="7">
        <v>0</v>
      </c>
      <c r="CY122" s="7">
        <v>0</v>
      </c>
      <c r="CZ122" s="7">
        <v>0</v>
      </c>
      <c r="DA122" s="7">
        <v>0</v>
      </c>
      <c r="DB122" s="7">
        <f>IF(AND(DS122&gt;0,DW122&gt;0),4,0)</f>
        <v>0</v>
      </c>
      <c r="DC122" s="7">
        <f>IF(AND(EF122&gt;0,EK122&gt;0,EP122&gt;0),4,0)</f>
        <v>4</v>
      </c>
      <c r="DD122" s="7">
        <f>IF(SUM(BW122,BY122,CB122,CC122,CE122,CH122,CK122,CL122,CN122,CP122)&gt;-1,4,0)</f>
        <v>4</v>
      </c>
      <c r="DE122" s="7">
        <f>IF(FC122&gt;0,4,0)</f>
        <v>0</v>
      </c>
      <c r="DF122" s="6"/>
      <c r="DG122" s="10">
        <f>SUM(AS122:DF122)</f>
        <v>4</v>
      </c>
      <c r="DH122" s="10">
        <v>50</v>
      </c>
      <c r="DI122" s="17">
        <f>DG122+DH122</f>
        <v>54</v>
      </c>
      <c r="DJ122" s="1">
        <v>42.86</v>
      </c>
      <c r="DK122" s="18">
        <v>25</v>
      </c>
      <c r="DL122" s="18">
        <v>50</v>
      </c>
      <c r="DM122" s="29">
        <f>AVERAGE(DK122:DL122)</f>
        <v>37.5</v>
      </c>
      <c r="DN122" s="1">
        <v>0</v>
      </c>
      <c r="DO122" s="29">
        <v>65</v>
      </c>
      <c r="DP122" s="1">
        <v>0</v>
      </c>
      <c r="DQ122" s="1"/>
      <c r="DR122" s="1">
        <f>IF(DQ122&gt;68, 68, DQ122)</f>
        <v>0</v>
      </c>
      <c r="DS122" s="1">
        <f>MAX(DP122,DR122)</f>
        <v>0</v>
      </c>
      <c r="DT122" s="29"/>
      <c r="DU122" s="29"/>
      <c r="DV122" s="29">
        <f>IF(DU122&gt;68,68,DU122)</f>
        <v>0</v>
      </c>
      <c r="DW122" s="29">
        <f>MAX(DT122,DV122)</f>
        <v>0</v>
      </c>
      <c r="DX122" s="18">
        <v>0</v>
      </c>
      <c r="DY122" s="18">
        <v>0</v>
      </c>
      <c r="DZ122" s="1"/>
      <c r="EA122" s="15">
        <f>AVERAGE(DJ122,DM122:DO122, DS122, DW122)</f>
        <v>24.22666666666667</v>
      </c>
      <c r="EB122" s="1">
        <v>20</v>
      </c>
      <c r="EC122" s="1">
        <v>33.33</v>
      </c>
      <c r="ED122" s="1">
        <v>0</v>
      </c>
      <c r="EE122" s="1">
        <f>IF(ED122&gt;68,68,ED122)</f>
        <v>0</v>
      </c>
      <c r="EF122" s="1">
        <f>MAX(EB122:EC122,EE122)</f>
        <v>33.33</v>
      </c>
      <c r="EG122" s="29">
        <v>16.670000000000002</v>
      </c>
      <c r="EH122" s="29">
        <v>20</v>
      </c>
      <c r="EI122" s="29">
        <v>0</v>
      </c>
      <c r="EJ122" s="29">
        <f>IF(EI122&gt;68,68,EI122)</f>
        <v>0</v>
      </c>
      <c r="EK122" s="29">
        <f>MAX(EG122:EH122,EJ122)</f>
        <v>20</v>
      </c>
      <c r="EL122" s="1">
        <v>16.670000000000002</v>
      </c>
      <c r="EM122" s="1">
        <v>0</v>
      </c>
      <c r="EN122" s="1">
        <v>0</v>
      </c>
      <c r="EO122" s="1">
        <f>IF(EN122&gt;68,68,EN122)</f>
        <v>0</v>
      </c>
      <c r="EP122" s="1">
        <f>MAX(EL122:EM122,EO122)</f>
        <v>16.670000000000002</v>
      </c>
      <c r="EQ122" s="29">
        <v>0</v>
      </c>
      <c r="ER122" s="29">
        <v>0</v>
      </c>
      <c r="ES122" s="29"/>
      <c r="ET122" s="15">
        <f>AVERAGE(EF122,EK122,EP122,ES122)</f>
        <v>23.333333333333332</v>
      </c>
      <c r="EU122" s="1">
        <v>0</v>
      </c>
      <c r="EV122" s="1">
        <v>0</v>
      </c>
      <c r="EW122" s="1">
        <f>MIN(MAX(EU122:EV122)+0.2*FC122, 100)</f>
        <v>0</v>
      </c>
      <c r="EX122" s="29">
        <v>0</v>
      </c>
      <c r="EY122" s="29">
        <v>0</v>
      </c>
      <c r="EZ122" s="29">
        <f>MIN(MAX(EX122:EY122)+0.15*FC122, 100)</f>
        <v>0</v>
      </c>
      <c r="FA122" s="1">
        <v>0</v>
      </c>
      <c r="FB122" s="1">
        <v>0</v>
      </c>
      <c r="FC122" s="1">
        <f>MAX(FA122:FB122)</f>
        <v>0</v>
      </c>
      <c r="FD122" s="15">
        <f>AVERAGE(EW122,EZ122,FC122)</f>
        <v>0</v>
      </c>
      <c r="FE122" s="3">
        <v>0.25</v>
      </c>
      <c r="FF122" s="3">
        <v>0.2</v>
      </c>
      <c r="FG122" s="3">
        <v>0.25</v>
      </c>
      <c r="FH122" s="3">
        <v>0.3</v>
      </c>
      <c r="FI122" s="25">
        <f>MIN(IF(D122="Yes",AR122+DI122,0),100)</f>
        <v>55.5</v>
      </c>
      <c r="FJ122" s="25">
        <f>IF(FN122&lt;0,FI122+FN122*-4,FI122)</f>
        <v>55.5</v>
      </c>
      <c r="FK122" s="25">
        <f>MIN(IF(D122="Yes",AR122+EA122,0), 100)</f>
        <v>25.72666666666667</v>
      </c>
      <c r="FL122" s="25">
        <f>MIN(IF(D122="Yes",AR122+ET122,0),100)</f>
        <v>24.833333333333332</v>
      </c>
      <c r="FM122" s="25">
        <f>MIN(IF(D122="Yes",AR122+FD122,0), 100)</f>
        <v>1.5</v>
      </c>
      <c r="FN122" s="26">
        <f>FE122*FI122+FF122*FK122+FG122*FL122+FH122*FM122</f>
        <v>25.678666666666665</v>
      </c>
      <c r="FO122" s="26">
        <f>FE122*FJ122+FF122*FK122+FG122*FL122+FH122*FM122</f>
        <v>25.678666666666665</v>
      </c>
    </row>
    <row r="123" spans="1:171" customFormat="1" x14ac:dyDescent="0.3">
      <c r="A123">
        <v>1402018173</v>
      </c>
      <c r="B123" t="s">
        <v>194</v>
      </c>
      <c r="C123" t="s">
        <v>114</v>
      </c>
      <c r="D123" s="2" t="s">
        <v>301</v>
      </c>
      <c r="E123" s="6"/>
      <c r="F123" s="6"/>
      <c r="G123" s="7"/>
      <c r="H123" s="7"/>
      <c r="I123" s="6">
        <v>0</v>
      </c>
      <c r="J123" s="6"/>
      <c r="K123" s="7">
        <v>1</v>
      </c>
      <c r="L123" s="7"/>
      <c r="M123" s="6"/>
      <c r="N123" s="8"/>
      <c r="O123" s="7"/>
      <c r="P123" s="7"/>
      <c r="Q123" s="6"/>
      <c r="R123" s="8"/>
      <c r="S123" s="7"/>
      <c r="T123" s="7"/>
      <c r="U123" s="6"/>
      <c r="V123" s="16"/>
      <c r="W123" s="7"/>
      <c r="X123" s="7"/>
      <c r="Y123" s="6"/>
      <c r="Z123" s="6"/>
      <c r="AA123" s="7"/>
      <c r="AB123" s="7"/>
      <c r="AC123" s="6"/>
      <c r="AD123" s="6"/>
      <c r="AE123" s="7"/>
      <c r="AF123" s="8"/>
      <c r="AG123" s="10">
        <v>14</v>
      </c>
      <c r="AH123" s="10">
        <v>10</v>
      </c>
      <c r="AI123" s="10">
        <f>COUNT(E123:AF123)</f>
        <v>2</v>
      </c>
      <c r="AJ123" s="22">
        <f>IF(D123="Yes",(AG123-AI123+(DI123-50)/AH123)/AG123,0)</f>
        <v>0.73571428571428577</v>
      </c>
      <c r="AK123" s="11">
        <f>SUM(E123:AF123)</f>
        <v>1</v>
      </c>
      <c r="AL123" s="10">
        <f>MAX(AK123-AM123-AN123,0)*-1</f>
        <v>0</v>
      </c>
      <c r="AM123" s="10">
        <v>10</v>
      </c>
      <c r="AN123" s="10">
        <v>3</v>
      </c>
      <c r="AO123" s="7">
        <f>AK123+AL123+AP123</f>
        <v>1</v>
      </c>
      <c r="AP123" s="6"/>
      <c r="AQ123" s="3">
        <v>0.5</v>
      </c>
      <c r="AR123" s="15">
        <f>MIN(AO123,AM123)*AQ123</f>
        <v>0.5</v>
      </c>
      <c r="AS123" s="6">
        <v>0</v>
      </c>
      <c r="AT123" s="6">
        <v>0</v>
      </c>
      <c r="AU123" s="6">
        <v>2</v>
      </c>
      <c r="AV123" s="6">
        <v>0</v>
      </c>
      <c r="AW123" s="7"/>
      <c r="AX123" s="7">
        <v>0</v>
      </c>
      <c r="AY123" s="7"/>
      <c r="AZ123" s="7">
        <v>0</v>
      </c>
      <c r="BA123" s="6"/>
      <c r="BB123" s="6">
        <v>3</v>
      </c>
      <c r="BC123" s="6"/>
      <c r="BD123" s="6">
        <v>-5</v>
      </c>
      <c r="BE123" s="7"/>
      <c r="BF123" s="7">
        <f>IF(EF123&gt;=70, 5, 0)</f>
        <v>0</v>
      </c>
      <c r="BG123" s="7"/>
      <c r="BH123" s="7"/>
      <c r="BI123" s="7">
        <v>-5</v>
      </c>
      <c r="BJ123" s="6"/>
      <c r="BK123" s="6">
        <f>IF(EW123&gt;=70, 6, 0)</f>
        <v>0</v>
      </c>
      <c r="BL123" s="6">
        <v>-5</v>
      </c>
      <c r="BM123" s="7">
        <v>0</v>
      </c>
      <c r="BN123" s="7">
        <v>0</v>
      </c>
      <c r="BO123" s="7">
        <v>-5</v>
      </c>
      <c r="BP123" s="6"/>
      <c r="BQ123" s="6">
        <f>IF(EZ123&gt;=70, 6, 0)</f>
        <v>0</v>
      </c>
      <c r="BR123" s="6">
        <v>0</v>
      </c>
      <c r="BS123" s="7"/>
      <c r="BT123" s="7">
        <v>0</v>
      </c>
      <c r="BU123" s="7">
        <v>-5</v>
      </c>
      <c r="BV123" s="6">
        <v>5</v>
      </c>
      <c r="BW123" s="6">
        <v>0</v>
      </c>
      <c r="BX123" s="6">
        <f>IF(EK123&gt;=70, 5, 0)</f>
        <v>0</v>
      </c>
      <c r="BY123" s="6">
        <v>0</v>
      </c>
      <c r="BZ123" s="6">
        <v>0</v>
      </c>
      <c r="CA123" s="6">
        <v>0</v>
      </c>
      <c r="CB123" s="6">
        <v>0</v>
      </c>
      <c r="CC123" s="6">
        <v>0</v>
      </c>
      <c r="CD123" s="6">
        <v>0</v>
      </c>
      <c r="CE123" s="6">
        <v>0</v>
      </c>
      <c r="CF123" s="6">
        <v>0</v>
      </c>
      <c r="CG123" s="6">
        <v>0</v>
      </c>
      <c r="CH123" s="6">
        <v>0</v>
      </c>
      <c r="CI123" s="6">
        <v>0</v>
      </c>
      <c r="CJ123" s="6">
        <v>0</v>
      </c>
      <c r="CK123" s="7">
        <v>0</v>
      </c>
      <c r="CL123" s="7">
        <v>0</v>
      </c>
      <c r="CM123" s="7">
        <v>0</v>
      </c>
      <c r="CN123" s="6">
        <v>0</v>
      </c>
      <c r="CO123" s="6">
        <f>IF(ES123&gt;=70, 5, 0)</f>
        <v>0</v>
      </c>
      <c r="CP123" s="6">
        <v>0</v>
      </c>
      <c r="CQ123" s="6"/>
      <c r="CR123" s="6">
        <v>-5</v>
      </c>
      <c r="CS123" s="7"/>
      <c r="CT123" s="7">
        <f>IF(FC123&gt;=70, 6, 0)</f>
        <v>0</v>
      </c>
      <c r="CU123" s="7">
        <v>-5</v>
      </c>
      <c r="CV123" s="6"/>
      <c r="CW123" s="7">
        <v>0</v>
      </c>
      <c r="CX123" s="7">
        <v>0</v>
      </c>
      <c r="CY123" s="7">
        <v>0</v>
      </c>
      <c r="CZ123" s="7">
        <v>0</v>
      </c>
      <c r="DA123" s="7">
        <v>0</v>
      </c>
      <c r="DB123" s="7">
        <f>IF(AND(DS123&gt;0,DW123&gt;0),4,0)</f>
        <v>0</v>
      </c>
      <c r="DC123" s="7">
        <f>IF(AND(EF123&gt;0,EK123&gt;0,EP123&gt;0),4,0)</f>
        <v>4</v>
      </c>
      <c r="DD123" s="7">
        <f>IF(SUM(BW123,BY123,CB123,CC123,CE123,CH123,CK123,CL123,CN123,CP123)&gt;-1,4,0)</f>
        <v>4</v>
      </c>
      <c r="DE123" s="7">
        <f>IF(FC123&gt;0,4,0)</f>
        <v>0</v>
      </c>
      <c r="DF123" s="6"/>
      <c r="DG123" s="10">
        <f>SUM(AS123:DF123)</f>
        <v>-17</v>
      </c>
      <c r="DH123" s="10">
        <v>50</v>
      </c>
      <c r="DI123" s="17">
        <f>DG123+DH123</f>
        <v>33</v>
      </c>
      <c r="DJ123" s="1">
        <v>42.86</v>
      </c>
      <c r="DK123" s="18">
        <v>0</v>
      </c>
      <c r="DL123" s="18">
        <v>50</v>
      </c>
      <c r="DM123" s="29">
        <f>AVERAGE(DK123:DL123)</f>
        <v>25</v>
      </c>
      <c r="DN123" s="1">
        <v>0</v>
      </c>
      <c r="DO123" s="29">
        <v>45</v>
      </c>
      <c r="DP123" s="1">
        <v>0</v>
      </c>
      <c r="DQ123" s="1"/>
      <c r="DR123" s="1">
        <f>IF(DQ123&gt;68, 68, DQ123)</f>
        <v>0</v>
      </c>
      <c r="DS123" s="1">
        <f>MAX(DP123,DR123)</f>
        <v>0</v>
      </c>
      <c r="DT123" s="29"/>
      <c r="DU123" s="29"/>
      <c r="DV123" s="29">
        <f>IF(DU123&gt;68,68,DU123)</f>
        <v>0</v>
      </c>
      <c r="DW123" s="29">
        <f>MAX(DT123,DV123)</f>
        <v>0</v>
      </c>
      <c r="DX123" s="18">
        <v>0</v>
      </c>
      <c r="DY123" s="18">
        <v>0</v>
      </c>
      <c r="DZ123" s="1"/>
      <c r="EA123" s="15">
        <f>AVERAGE(DJ123,DM123:DO123, DS123, DW123)</f>
        <v>18.809999999999999</v>
      </c>
      <c r="EB123" s="1">
        <v>33.33</v>
      </c>
      <c r="EC123" s="1">
        <v>0</v>
      </c>
      <c r="ED123" s="1">
        <v>0</v>
      </c>
      <c r="EE123" s="1">
        <f>IF(ED123&gt;68,68,ED123)</f>
        <v>0</v>
      </c>
      <c r="EF123" s="1">
        <f>MAX(EB123:EC123,EE123)</f>
        <v>33.33</v>
      </c>
      <c r="EG123" s="29">
        <v>11.11</v>
      </c>
      <c r="EH123" s="29">
        <v>33.33</v>
      </c>
      <c r="EI123" s="29">
        <v>0</v>
      </c>
      <c r="EJ123" s="29">
        <f>IF(EI123&gt;68,68,EI123)</f>
        <v>0</v>
      </c>
      <c r="EK123" s="29">
        <f>MAX(EG123:EH123,EJ123)</f>
        <v>33.33</v>
      </c>
      <c r="EL123" s="1">
        <v>11.11</v>
      </c>
      <c r="EM123" s="1">
        <v>33.33</v>
      </c>
      <c r="EN123" s="1">
        <v>0</v>
      </c>
      <c r="EO123" s="1">
        <f>IF(EN123&gt;68,68,EN123)</f>
        <v>0</v>
      </c>
      <c r="EP123" s="1">
        <f>MAX(EL123:EM123,EO123)</f>
        <v>33.33</v>
      </c>
      <c r="EQ123" s="29">
        <v>0</v>
      </c>
      <c r="ER123" s="29">
        <v>0</v>
      </c>
      <c r="ES123" s="29"/>
      <c r="ET123" s="15">
        <f>AVERAGE(EF123,EK123,EP123,ES123)</f>
        <v>33.33</v>
      </c>
      <c r="EU123" s="1">
        <v>0</v>
      </c>
      <c r="EV123" s="1">
        <v>0</v>
      </c>
      <c r="EW123" s="1">
        <f>MIN(MAX(EU123:EV123)+0.2*FC123, 100)</f>
        <v>0</v>
      </c>
      <c r="EX123" s="29">
        <v>41.67</v>
      </c>
      <c r="EY123" s="29">
        <v>0</v>
      </c>
      <c r="EZ123" s="29">
        <f>MIN(MAX(EX123:EY123)+0.15*FC123, 100)</f>
        <v>41.67</v>
      </c>
      <c r="FA123" s="1">
        <v>0</v>
      </c>
      <c r="FB123" s="1">
        <v>0</v>
      </c>
      <c r="FC123" s="1">
        <f>MAX(FA123:FB123)</f>
        <v>0</v>
      </c>
      <c r="FD123" s="15">
        <f>AVERAGE(EW123,EZ123,FC123)</f>
        <v>13.89</v>
      </c>
      <c r="FE123" s="3">
        <v>0.25</v>
      </c>
      <c r="FF123" s="3">
        <v>0.2</v>
      </c>
      <c r="FG123" s="3">
        <v>0.25</v>
      </c>
      <c r="FH123" s="3">
        <v>0.3</v>
      </c>
      <c r="FI123" s="25">
        <f>MIN(IF(D123="Yes",AR123+DI123,0),100)</f>
        <v>33.5</v>
      </c>
      <c r="FJ123" s="25">
        <f>IF(FN123&lt;0,FI123+FN123*-4,FI123)</f>
        <v>33.5</v>
      </c>
      <c r="FK123" s="25">
        <f>MIN(IF(D123="Yes",AR123+EA123,0), 100)</f>
        <v>19.309999999999999</v>
      </c>
      <c r="FL123" s="25">
        <f>MIN(IF(D123="Yes",AR123+ET123,0),100)</f>
        <v>33.83</v>
      </c>
      <c r="FM123" s="25">
        <f>MIN(IF(D123="Yes",AR123+FD123,0), 100)</f>
        <v>14.39</v>
      </c>
      <c r="FN123" s="26">
        <f>FE123*FI123+FF123*FK123+FG123*FL123+FH123*FM123</f>
        <v>25.011499999999998</v>
      </c>
      <c r="FO123" s="26">
        <f>FE123*FJ123+FF123*FK123+FG123*FL123+FH123*FM123</f>
        <v>25.011499999999998</v>
      </c>
    </row>
    <row r="124" spans="1:171" customFormat="1" x14ac:dyDescent="0.3">
      <c r="A124">
        <v>1402018198</v>
      </c>
      <c r="B124" t="s">
        <v>198</v>
      </c>
      <c r="C124" t="s">
        <v>114</v>
      </c>
      <c r="D124" s="2" t="s">
        <v>301</v>
      </c>
      <c r="E124" s="6"/>
      <c r="F124" s="6"/>
      <c r="G124" s="7"/>
      <c r="H124" s="7"/>
      <c r="I124" s="6">
        <v>0</v>
      </c>
      <c r="J124" s="6">
        <v>1</v>
      </c>
      <c r="K124" s="7"/>
      <c r="L124" s="7"/>
      <c r="M124" s="6"/>
      <c r="N124" s="8"/>
      <c r="O124" s="7"/>
      <c r="P124" s="7"/>
      <c r="Q124" s="6"/>
      <c r="R124" s="8"/>
      <c r="S124" s="7">
        <v>1</v>
      </c>
      <c r="T124" s="7">
        <v>1</v>
      </c>
      <c r="U124" s="6"/>
      <c r="V124" s="6"/>
      <c r="W124" s="7"/>
      <c r="X124" s="7"/>
      <c r="Y124" s="6"/>
      <c r="Z124" s="6"/>
      <c r="AA124" s="7"/>
      <c r="AB124" s="7"/>
      <c r="AC124" s="6"/>
      <c r="AD124" s="6"/>
      <c r="AE124" s="7"/>
      <c r="AF124" s="8"/>
      <c r="AG124" s="10">
        <v>14</v>
      </c>
      <c r="AH124" s="10">
        <v>10</v>
      </c>
      <c r="AI124" s="10">
        <f>COUNT(E124:AF124)</f>
        <v>4</v>
      </c>
      <c r="AJ124" s="22">
        <f>IF(D124="Yes",(AG124-AI124+(DI124-50)/AH124)/AG124,0)</f>
        <v>0.55000000000000004</v>
      </c>
      <c r="AK124" s="11">
        <f>SUM(E124:AF124)</f>
        <v>3</v>
      </c>
      <c r="AL124" s="10">
        <f>MAX(AK124-AM124-AN124,0)*-1</f>
        <v>0</v>
      </c>
      <c r="AM124" s="10">
        <v>10</v>
      </c>
      <c r="AN124" s="10">
        <v>3</v>
      </c>
      <c r="AO124" s="7">
        <f>AK124+AL124+AP124</f>
        <v>3</v>
      </c>
      <c r="AP124" s="6"/>
      <c r="AQ124" s="3">
        <v>0.5</v>
      </c>
      <c r="AR124" s="15">
        <f>MIN(AO124,AM124)*AQ124</f>
        <v>1.5</v>
      </c>
      <c r="AS124" s="6">
        <v>0</v>
      </c>
      <c r="AT124" s="6">
        <v>0</v>
      </c>
      <c r="AU124" s="6">
        <v>0</v>
      </c>
      <c r="AV124" s="6">
        <v>0</v>
      </c>
      <c r="AW124" s="7"/>
      <c r="AX124" s="7">
        <v>0</v>
      </c>
      <c r="AY124" s="7"/>
      <c r="AZ124" s="7">
        <v>-5</v>
      </c>
      <c r="BA124" s="6"/>
      <c r="BB124" s="6">
        <v>3</v>
      </c>
      <c r="BC124" s="6"/>
      <c r="BD124" s="6">
        <v>0</v>
      </c>
      <c r="BE124" s="7"/>
      <c r="BF124" s="7">
        <f>IF(EF124&gt;=70, 5, 0)</f>
        <v>0</v>
      </c>
      <c r="BG124" s="7"/>
      <c r="BH124" s="7"/>
      <c r="BI124" s="7">
        <v>0</v>
      </c>
      <c r="BJ124" s="6"/>
      <c r="BK124" s="6">
        <f>IF(EW124&gt;=70, 6, 0)</f>
        <v>0</v>
      </c>
      <c r="BL124" s="6">
        <v>-5</v>
      </c>
      <c r="BM124" s="7">
        <v>0</v>
      </c>
      <c r="BN124" s="7">
        <v>-5</v>
      </c>
      <c r="BO124" s="7">
        <v>0</v>
      </c>
      <c r="BP124" s="6"/>
      <c r="BQ124" s="6">
        <f>IF(EZ124&gt;=70, 6, 0)</f>
        <v>0</v>
      </c>
      <c r="BR124" s="6">
        <v>-5</v>
      </c>
      <c r="BS124" s="7"/>
      <c r="BT124" s="7">
        <v>0</v>
      </c>
      <c r="BU124" s="7">
        <v>0</v>
      </c>
      <c r="BV124" s="6"/>
      <c r="BW124" s="6">
        <v>0</v>
      </c>
      <c r="BX124" s="6">
        <f>IF(EK124&gt;=70, 5, 0)</f>
        <v>0</v>
      </c>
      <c r="BY124" s="6">
        <v>-5</v>
      </c>
      <c r="BZ124" s="6">
        <v>0</v>
      </c>
      <c r="CA124" s="6">
        <v>0</v>
      </c>
      <c r="CB124" s="6">
        <v>0</v>
      </c>
      <c r="CC124" s="6">
        <v>0</v>
      </c>
      <c r="CD124" s="6">
        <v>0</v>
      </c>
      <c r="CE124" s="6">
        <v>0</v>
      </c>
      <c r="CF124" s="6">
        <v>0</v>
      </c>
      <c r="CG124" s="6">
        <v>0</v>
      </c>
      <c r="CH124" s="6">
        <v>0</v>
      </c>
      <c r="CI124" s="6">
        <v>0</v>
      </c>
      <c r="CJ124" s="6">
        <v>0</v>
      </c>
      <c r="CK124" s="7">
        <v>0</v>
      </c>
      <c r="CL124" s="7">
        <v>0</v>
      </c>
      <c r="CM124" s="7">
        <v>0</v>
      </c>
      <c r="CN124" s="6">
        <v>0</v>
      </c>
      <c r="CO124" s="6">
        <f>IF(ES124&gt;=70, 5, 0)</f>
        <v>0</v>
      </c>
      <c r="CP124" s="6">
        <v>0</v>
      </c>
      <c r="CQ124" s="6"/>
      <c r="CR124" s="6">
        <v>0</v>
      </c>
      <c r="CS124" s="7"/>
      <c r="CT124" s="7">
        <f>IF(FC124&gt;=70, 6, 0)</f>
        <v>0</v>
      </c>
      <c r="CU124" s="7">
        <v>-5</v>
      </c>
      <c r="CV124" s="6"/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f>IF(AND(DS124&gt;0,DW124&gt;0),4,0)</f>
        <v>0</v>
      </c>
      <c r="DC124" s="7">
        <f>IF(AND(EF124&gt;0,EK124&gt;0,EP124&gt;0),4,0)</f>
        <v>4</v>
      </c>
      <c r="DD124" s="7">
        <f>IF(SUM(BW124,BY124,CB124,CC124,CE124,CH124,CK124,CL124,CN124,CP124)&gt;-1,4,0)</f>
        <v>0</v>
      </c>
      <c r="DE124" s="7">
        <f>IF(FC124&gt;0,4,0)</f>
        <v>0</v>
      </c>
      <c r="DF124" s="6"/>
      <c r="DG124" s="10">
        <f>SUM(AS124:DF124)</f>
        <v>-23</v>
      </c>
      <c r="DH124" s="10">
        <v>50</v>
      </c>
      <c r="DI124" s="17">
        <f>DG124+DH124</f>
        <v>27</v>
      </c>
      <c r="DJ124" s="1">
        <v>74.290000000000006</v>
      </c>
      <c r="DK124" s="18">
        <v>75</v>
      </c>
      <c r="DL124" s="18">
        <v>100</v>
      </c>
      <c r="DM124" s="29">
        <f>AVERAGE(DK124:DL124)</f>
        <v>87.5</v>
      </c>
      <c r="DN124" s="1">
        <v>0</v>
      </c>
      <c r="DO124" s="29">
        <v>0</v>
      </c>
      <c r="DP124" s="1">
        <v>0</v>
      </c>
      <c r="DQ124" s="1"/>
      <c r="DR124" s="1">
        <f>IF(DQ124&gt;68, 68, DQ124)</f>
        <v>0</v>
      </c>
      <c r="DS124" s="1">
        <f>MAX(DP124,DR124)</f>
        <v>0</v>
      </c>
      <c r="DT124" s="29"/>
      <c r="DU124" s="29"/>
      <c r="DV124" s="29">
        <f>IF(DU124&gt;68,68,DU124)</f>
        <v>0</v>
      </c>
      <c r="DW124" s="29">
        <f>MAX(DT124,DV124)</f>
        <v>0</v>
      </c>
      <c r="DX124" s="18">
        <v>0</v>
      </c>
      <c r="DY124" s="18">
        <v>0</v>
      </c>
      <c r="DZ124" s="1"/>
      <c r="EA124" s="15">
        <f>AVERAGE(DJ124,DM124:DO124, DS124, DW124)</f>
        <v>26.965000000000003</v>
      </c>
      <c r="EB124" s="1">
        <v>33.33</v>
      </c>
      <c r="EC124" s="1">
        <v>33.33</v>
      </c>
      <c r="ED124" s="1">
        <v>0</v>
      </c>
      <c r="EE124" s="1">
        <f>IF(ED124&gt;68,68,ED124)</f>
        <v>0</v>
      </c>
      <c r="EF124" s="1">
        <f>MAX(EB124:EC124,EE124)</f>
        <v>33.33</v>
      </c>
      <c r="EG124" s="29">
        <v>16.670000000000002</v>
      </c>
      <c r="EH124" s="29">
        <v>13.33</v>
      </c>
      <c r="EI124" s="29">
        <v>0</v>
      </c>
      <c r="EJ124" s="29">
        <f>IF(EI124&gt;68,68,EI124)</f>
        <v>0</v>
      </c>
      <c r="EK124" s="29">
        <f>MAX(EG124:EH124,EJ124)</f>
        <v>16.670000000000002</v>
      </c>
      <c r="EL124" s="1">
        <v>16.670000000000002</v>
      </c>
      <c r="EM124" s="1">
        <v>0</v>
      </c>
      <c r="EN124" s="1">
        <v>0</v>
      </c>
      <c r="EO124" s="1">
        <f>IF(EN124&gt;68,68,EN124)</f>
        <v>0</v>
      </c>
      <c r="EP124" s="1">
        <f>MAX(EL124:EM124,EO124)</f>
        <v>16.670000000000002</v>
      </c>
      <c r="EQ124" s="29">
        <v>0</v>
      </c>
      <c r="ER124" s="29">
        <v>0</v>
      </c>
      <c r="ES124" s="29"/>
      <c r="ET124" s="15">
        <f>AVERAGE(EF124,EK124,EP124,ES124)</f>
        <v>22.223333333333333</v>
      </c>
      <c r="EU124" s="1">
        <v>6.67</v>
      </c>
      <c r="EV124" s="1">
        <v>0</v>
      </c>
      <c r="EW124" s="1">
        <f>MIN(MAX(EU124:EV124)+0.2*FC124, 100)</f>
        <v>6.67</v>
      </c>
      <c r="EX124" s="29">
        <v>50</v>
      </c>
      <c r="EY124" s="29">
        <v>0</v>
      </c>
      <c r="EZ124" s="29">
        <f>MIN(MAX(EX124:EY124)+0.15*FC124, 100)</f>
        <v>50</v>
      </c>
      <c r="FA124" s="1">
        <v>0</v>
      </c>
      <c r="FB124" s="1">
        <v>0</v>
      </c>
      <c r="FC124" s="1">
        <f>MAX(FA124:FB124)</f>
        <v>0</v>
      </c>
      <c r="FD124" s="15">
        <f>AVERAGE(EW124,EZ124,FC124)</f>
        <v>18.89</v>
      </c>
      <c r="FE124" s="3">
        <v>0.25</v>
      </c>
      <c r="FF124" s="3">
        <v>0.2</v>
      </c>
      <c r="FG124" s="3">
        <v>0.25</v>
      </c>
      <c r="FH124" s="3">
        <v>0.3</v>
      </c>
      <c r="FI124" s="25">
        <f>MIN(IF(D124="Yes",AR124+DI124,0),100)</f>
        <v>28.5</v>
      </c>
      <c r="FJ124" s="25">
        <f>IF(FN124&lt;0,FI124+FN124*-4,FI124)</f>
        <v>28.5</v>
      </c>
      <c r="FK124" s="25">
        <f>MIN(IF(D124="Yes",AR124+EA124,0), 100)</f>
        <v>28.465000000000003</v>
      </c>
      <c r="FL124" s="25">
        <f>MIN(IF(D124="Yes",AR124+ET124,0),100)</f>
        <v>23.723333333333333</v>
      </c>
      <c r="FM124" s="25">
        <f>MIN(IF(D124="Yes",AR124+FD124,0), 100)</f>
        <v>20.39</v>
      </c>
      <c r="FN124" s="26">
        <f>FE124*FI124+FF124*FK124+FG124*FL124+FH124*FM124</f>
        <v>24.865833333333335</v>
      </c>
      <c r="FO124" s="26">
        <f>FE124*FJ124+FF124*FK124+FG124*FL124+FH124*FM124</f>
        <v>24.865833333333335</v>
      </c>
    </row>
    <row r="125" spans="1:171" customFormat="1" x14ac:dyDescent="0.3">
      <c r="A125">
        <v>1402019071</v>
      </c>
      <c r="B125" t="s">
        <v>280</v>
      </c>
      <c r="C125" t="s">
        <v>140</v>
      </c>
      <c r="D125" s="2" t="s">
        <v>301</v>
      </c>
      <c r="E125" s="6">
        <v>1</v>
      </c>
      <c r="F125" s="6"/>
      <c r="G125" s="7"/>
      <c r="H125" s="7"/>
      <c r="I125" s="6">
        <v>0</v>
      </c>
      <c r="J125" s="6">
        <v>1</v>
      </c>
      <c r="K125" s="7"/>
      <c r="L125" s="7"/>
      <c r="M125" s="6"/>
      <c r="N125" s="8"/>
      <c r="O125" s="7"/>
      <c r="P125" s="7"/>
      <c r="Q125" s="6"/>
      <c r="R125" s="8"/>
      <c r="S125" s="7">
        <v>0</v>
      </c>
      <c r="T125" s="7">
        <v>1</v>
      </c>
      <c r="U125" s="6"/>
      <c r="V125" s="16"/>
      <c r="W125" s="7">
        <v>1</v>
      </c>
      <c r="X125" s="7"/>
      <c r="Y125" s="6">
        <v>1</v>
      </c>
      <c r="Z125" s="6"/>
      <c r="AA125" s="7"/>
      <c r="AB125" s="7"/>
      <c r="AC125" s="6"/>
      <c r="AD125" s="6"/>
      <c r="AE125" s="7"/>
      <c r="AF125" s="8"/>
      <c r="AG125" s="10">
        <v>14</v>
      </c>
      <c r="AH125" s="10">
        <v>10</v>
      </c>
      <c r="AI125" s="10">
        <f>COUNT(E125:AF125)</f>
        <v>7</v>
      </c>
      <c r="AJ125" s="22">
        <f>IF(D125="Yes",(AG125-AI125+(DI125-50)/AH125)/AG125,0)</f>
        <v>0.45</v>
      </c>
      <c r="AK125" s="11">
        <f>SUM(E125:AF125)</f>
        <v>5</v>
      </c>
      <c r="AL125" s="10">
        <f>MAX(AK125-AM125-AN125,0)*-1</f>
        <v>0</v>
      </c>
      <c r="AM125" s="10">
        <v>10</v>
      </c>
      <c r="AN125" s="10">
        <v>3</v>
      </c>
      <c r="AO125" s="7">
        <f>AK125+AL125+AP125</f>
        <v>5</v>
      </c>
      <c r="AP125" s="6"/>
      <c r="AQ125" s="3">
        <v>0.5</v>
      </c>
      <c r="AR125" s="15">
        <f>MIN(AO125,AM125)*AQ125</f>
        <v>2.5</v>
      </c>
      <c r="AS125" s="6">
        <v>0</v>
      </c>
      <c r="AT125" s="6">
        <v>0</v>
      </c>
      <c r="AU125" s="6">
        <v>5</v>
      </c>
      <c r="AV125" s="6">
        <v>0</v>
      </c>
      <c r="AW125" s="7"/>
      <c r="AX125" s="7">
        <v>0</v>
      </c>
      <c r="AY125" s="7"/>
      <c r="AZ125" s="7">
        <v>0</v>
      </c>
      <c r="BA125" s="6"/>
      <c r="BB125" s="6">
        <v>3</v>
      </c>
      <c r="BC125" s="6"/>
      <c r="BD125" s="6">
        <v>0</v>
      </c>
      <c r="BE125" s="7"/>
      <c r="BF125" s="7">
        <f>IF(EF125&gt;=70, 5, 0)</f>
        <v>0</v>
      </c>
      <c r="BG125" s="7"/>
      <c r="BH125" s="7"/>
      <c r="BI125" s="7">
        <v>0</v>
      </c>
      <c r="BJ125" s="6"/>
      <c r="BK125" s="6">
        <f>IF(EW125&gt;=70, 6, 0)</f>
        <v>0</v>
      </c>
      <c r="BL125" s="6">
        <v>0</v>
      </c>
      <c r="BM125" s="7">
        <v>0</v>
      </c>
      <c r="BN125" s="7">
        <v>0</v>
      </c>
      <c r="BO125" s="7">
        <v>0</v>
      </c>
      <c r="BP125" s="6"/>
      <c r="BQ125" s="6">
        <f>IF(EZ125&gt;=70, 6, 0)</f>
        <v>0</v>
      </c>
      <c r="BR125" s="6">
        <v>0</v>
      </c>
      <c r="BS125" s="7"/>
      <c r="BT125" s="7">
        <v>0</v>
      </c>
      <c r="BU125" s="7">
        <v>0</v>
      </c>
      <c r="BV125" s="6">
        <v>5</v>
      </c>
      <c r="BW125" s="6">
        <v>0</v>
      </c>
      <c r="BX125" s="6">
        <f>IF(EK125&gt;=70, 5, 0)</f>
        <v>0</v>
      </c>
      <c r="BY125" s="6">
        <v>0</v>
      </c>
      <c r="BZ125" s="6">
        <v>0</v>
      </c>
      <c r="CA125" s="6">
        <v>0</v>
      </c>
      <c r="CB125" s="6">
        <v>0</v>
      </c>
      <c r="CC125" s="6">
        <v>0</v>
      </c>
      <c r="CD125" s="6">
        <v>0</v>
      </c>
      <c r="CE125" s="6">
        <v>0</v>
      </c>
      <c r="CF125" s="6">
        <v>0</v>
      </c>
      <c r="CG125" s="6">
        <v>0</v>
      </c>
      <c r="CH125" s="6">
        <v>0</v>
      </c>
      <c r="CI125" s="6">
        <v>0</v>
      </c>
      <c r="CJ125" s="6">
        <v>0</v>
      </c>
      <c r="CK125" s="7">
        <v>-5</v>
      </c>
      <c r="CL125" s="7">
        <v>-5</v>
      </c>
      <c r="CM125" s="7">
        <v>0</v>
      </c>
      <c r="CN125" s="6">
        <v>0</v>
      </c>
      <c r="CO125" s="6">
        <f>IF(ES125&gt;=70, 5, 0)</f>
        <v>0</v>
      </c>
      <c r="CP125" s="6">
        <v>0</v>
      </c>
      <c r="CQ125" s="6"/>
      <c r="CR125" s="6">
        <v>-5</v>
      </c>
      <c r="CS125" s="7"/>
      <c r="CT125" s="7">
        <f>IF(FC125&gt;=70, 6, 0)</f>
        <v>0</v>
      </c>
      <c r="CU125" s="7">
        <v>-5</v>
      </c>
      <c r="CV125" s="6"/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f>IF(AND(DS125&gt;0,DW125&gt;0),4,0)</f>
        <v>0</v>
      </c>
      <c r="DC125" s="7">
        <f>IF(AND(EF125&gt;0,EK125&gt;0,EP125&gt;0),4,0)</f>
        <v>0</v>
      </c>
      <c r="DD125" s="7">
        <f>IF(SUM(BW125,BY125,CB125,CC125,CE125,CH125,CK125,CL125,CN125,CP125)&gt;-1,4,0)</f>
        <v>0</v>
      </c>
      <c r="DE125" s="7">
        <f>IF(FC125&gt;0,4,0)</f>
        <v>0</v>
      </c>
      <c r="DF125" s="6"/>
      <c r="DG125" s="10">
        <f>SUM(AS125:DF125)</f>
        <v>-7</v>
      </c>
      <c r="DH125" s="10">
        <v>50</v>
      </c>
      <c r="DI125" s="17">
        <f>DG125+DH125</f>
        <v>43</v>
      </c>
      <c r="DJ125" s="1">
        <v>97.14</v>
      </c>
      <c r="DK125" s="18">
        <v>50</v>
      </c>
      <c r="DL125" s="18">
        <v>100</v>
      </c>
      <c r="DM125" s="29">
        <f>AVERAGE(DK125:DL125)</f>
        <v>75</v>
      </c>
      <c r="DN125" s="1">
        <v>0</v>
      </c>
      <c r="DO125" s="29">
        <v>0</v>
      </c>
      <c r="DP125" s="1">
        <v>0</v>
      </c>
      <c r="DQ125" s="1"/>
      <c r="DR125" s="1">
        <f>IF(DQ125&gt;68, 68, DQ125)</f>
        <v>0</v>
      </c>
      <c r="DS125" s="1">
        <f>MAX(DP125,DR125)</f>
        <v>0</v>
      </c>
      <c r="DT125" s="29"/>
      <c r="DU125" s="29"/>
      <c r="DV125" s="29">
        <f>IF(DU125&gt;68,68,DU125)</f>
        <v>0</v>
      </c>
      <c r="DW125" s="29">
        <f>MAX(DT125,DV125)</f>
        <v>0</v>
      </c>
      <c r="DX125" s="18">
        <v>0</v>
      </c>
      <c r="DY125" s="18">
        <v>0</v>
      </c>
      <c r="DZ125" s="1"/>
      <c r="EA125" s="15">
        <f>AVERAGE(DJ125,DM125:DO125, DS125, DW125)</f>
        <v>28.689999999999998</v>
      </c>
      <c r="EB125" s="1">
        <v>46.67</v>
      </c>
      <c r="EC125" s="1">
        <v>0</v>
      </c>
      <c r="ED125" s="1">
        <v>0</v>
      </c>
      <c r="EE125" s="1">
        <f>IF(ED125&gt;68,68,ED125)</f>
        <v>0</v>
      </c>
      <c r="EF125" s="1">
        <f>MAX(EB125:EC125,EE125)</f>
        <v>46.67</v>
      </c>
      <c r="EG125" s="29">
        <v>0</v>
      </c>
      <c r="EH125" s="29">
        <v>13.33</v>
      </c>
      <c r="EI125" s="29">
        <v>0</v>
      </c>
      <c r="EJ125" s="29">
        <f>IF(EI125&gt;68,68,EI125)</f>
        <v>0</v>
      </c>
      <c r="EK125" s="29">
        <f>MAX(EG125:EH125,EJ125)</f>
        <v>13.33</v>
      </c>
      <c r="EL125" s="1">
        <v>0</v>
      </c>
      <c r="EM125" s="1">
        <v>0</v>
      </c>
      <c r="EN125" s="1">
        <v>0</v>
      </c>
      <c r="EO125" s="1">
        <f>IF(EN125&gt;68,68,EN125)</f>
        <v>0</v>
      </c>
      <c r="EP125" s="1">
        <f>MAX(EL125:EM125,EO125)</f>
        <v>0</v>
      </c>
      <c r="EQ125" s="29">
        <v>0</v>
      </c>
      <c r="ER125" s="29">
        <v>0</v>
      </c>
      <c r="ES125" s="29"/>
      <c r="ET125" s="15">
        <f>AVERAGE(EF125,EK125,EP125,ES125)</f>
        <v>20</v>
      </c>
      <c r="EU125" s="1">
        <v>0</v>
      </c>
      <c r="EV125" s="1">
        <v>0</v>
      </c>
      <c r="EW125" s="1">
        <f>MIN(MAX(EU125:EV125)+0.2*FC125, 100)</f>
        <v>0</v>
      </c>
      <c r="EX125" s="29">
        <v>0</v>
      </c>
      <c r="EY125" s="29">
        <v>0</v>
      </c>
      <c r="EZ125" s="29">
        <f>MIN(MAX(EX125:EY125)+0.15*FC125, 100)</f>
        <v>0</v>
      </c>
      <c r="FA125" s="1">
        <v>0</v>
      </c>
      <c r="FB125" s="1">
        <v>0</v>
      </c>
      <c r="FC125" s="1">
        <f>MAX(FA125:FB125)</f>
        <v>0</v>
      </c>
      <c r="FD125" s="15">
        <f>AVERAGE(EW125,EZ125,FC125)</f>
        <v>0</v>
      </c>
      <c r="FE125" s="3">
        <v>0.25</v>
      </c>
      <c r="FF125" s="3">
        <v>0.2</v>
      </c>
      <c r="FG125" s="3">
        <v>0.25</v>
      </c>
      <c r="FH125" s="3">
        <v>0.3</v>
      </c>
      <c r="FI125" s="25">
        <f>MIN(IF(D125="Yes",AR125+DI125,0),100)</f>
        <v>45.5</v>
      </c>
      <c r="FJ125" s="25">
        <f>IF(FN125&lt;0,FI125+FN125*-4,FI125)</f>
        <v>45.5</v>
      </c>
      <c r="FK125" s="25">
        <f>MIN(IF(D125="Yes",AR125+EA125,0), 100)</f>
        <v>31.189999999999998</v>
      </c>
      <c r="FL125" s="25">
        <f>MIN(IF(D125="Yes",AR125+ET125,0),100)</f>
        <v>22.5</v>
      </c>
      <c r="FM125" s="25">
        <f>MIN(IF(D125="Yes",AR125+FD125,0), 100)</f>
        <v>2.5</v>
      </c>
      <c r="FN125" s="26">
        <f>FE125*FI125+FF125*FK125+FG125*FL125+FH125*FM125</f>
        <v>23.988</v>
      </c>
      <c r="FO125" s="26">
        <f>FE125*FJ125+FF125*FK125+FG125*FL125+FH125*FM125</f>
        <v>23.988</v>
      </c>
    </row>
    <row r="126" spans="1:171" customFormat="1" x14ac:dyDescent="0.3">
      <c r="A126">
        <v>1402018031</v>
      </c>
      <c r="B126" t="s">
        <v>245</v>
      </c>
      <c r="C126" t="s">
        <v>140</v>
      </c>
      <c r="D126" s="2" t="s">
        <v>301</v>
      </c>
      <c r="E126" s="6"/>
      <c r="F126" s="6"/>
      <c r="G126" s="7"/>
      <c r="H126" s="7"/>
      <c r="I126" s="6">
        <v>1</v>
      </c>
      <c r="J126" s="6">
        <v>1</v>
      </c>
      <c r="K126" s="7">
        <v>0</v>
      </c>
      <c r="L126" s="7"/>
      <c r="M126" s="6"/>
      <c r="N126" s="8"/>
      <c r="O126" s="7"/>
      <c r="P126" s="7"/>
      <c r="Q126" s="6"/>
      <c r="R126" s="8"/>
      <c r="S126" s="7">
        <v>0</v>
      </c>
      <c r="T126" s="7"/>
      <c r="U126" s="6"/>
      <c r="V126" s="6"/>
      <c r="W126" s="7"/>
      <c r="X126" s="7"/>
      <c r="Y126" s="6"/>
      <c r="Z126" s="6"/>
      <c r="AA126" s="7"/>
      <c r="AB126" s="7"/>
      <c r="AC126" s="6"/>
      <c r="AD126" s="6"/>
      <c r="AE126" s="7"/>
      <c r="AF126" s="8"/>
      <c r="AG126" s="10">
        <v>14</v>
      </c>
      <c r="AH126" s="10">
        <v>10</v>
      </c>
      <c r="AI126" s="10">
        <f>COUNT(E126:AF126)</f>
        <v>4</v>
      </c>
      <c r="AJ126" s="22">
        <f>IF(D126="Yes",(AG126-AI126+(DI126-50)/AH126)/AG126,0)</f>
        <v>0.70000000000000007</v>
      </c>
      <c r="AK126" s="11">
        <f>SUM(E126:AF126)</f>
        <v>2</v>
      </c>
      <c r="AL126" s="10">
        <f>MAX(AK126-AM126-AN126,0)*-1</f>
        <v>0</v>
      </c>
      <c r="AM126" s="10">
        <v>10</v>
      </c>
      <c r="AN126" s="10">
        <v>3</v>
      </c>
      <c r="AO126" s="7">
        <f>AK126+AL126+AP126</f>
        <v>2</v>
      </c>
      <c r="AP126" s="6"/>
      <c r="AQ126" s="3">
        <v>0.5</v>
      </c>
      <c r="AR126" s="15">
        <f>MIN(AO126,AM126)*AQ126</f>
        <v>1</v>
      </c>
      <c r="AS126" s="6">
        <v>0</v>
      </c>
      <c r="AT126" s="6">
        <v>0</v>
      </c>
      <c r="AU126" s="6">
        <v>0</v>
      </c>
      <c r="AV126" s="6">
        <v>0</v>
      </c>
      <c r="AW126" s="7"/>
      <c r="AX126" s="7">
        <v>0</v>
      </c>
      <c r="AY126" s="7"/>
      <c r="AZ126" s="7">
        <v>0</v>
      </c>
      <c r="BA126" s="6"/>
      <c r="BB126" s="6">
        <v>3</v>
      </c>
      <c r="BC126" s="6"/>
      <c r="BD126" s="6">
        <v>0</v>
      </c>
      <c r="BE126" s="7"/>
      <c r="BF126" s="7">
        <f>IF(EF126&gt;=70, 5, 0)</f>
        <v>0</v>
      </c>
      <c r="BG126" s="7"/>
      <c r="BH126" s="7"/>
      <c r="BI126" s="7">
        <v>-5</v>
      </c>
      <c r="BJ126" s="6"/>
      <c r="BK126" s="6">
        <f>IF(EW126&gt;=70, 6, 0)</f>
        <v>0</v>
      </c>
      <c r="BL126" s="6">
        <v>0</v>
      </c>
      <c r="BM126" s="7">
        <v>0</v>
      </c>
      <c r="BN126" s="7">
        <v>0</v>
      </c>
      <c r="BO126" s="7">
        <v>0</v>
      </c>
      <c r="BP126" s="6"/>
      <c r="BQ126" s="6">
        <f>IF(EZ126&gt;=70, 6, 0)</f>
        <v>0</v>
      </c>
      <c r="BR126" s="6">
        <v>0</v>
      </c>
      <c r="BS126" s="7"/>
      <c r="BT126" s="7">
        <v>0</v>
      </c>
      <c r="BU126" s="7">
        <v>0</v>
      </c>
      <c r="BV126" s="6"/>
      <c r="BW126" s="6">
        <v>0</v>
      </c>
      <c r="BX126" s="6">
        <f>IF(EK126&gt;=70, 5, 0)</f>
        <v>0</v>
      </c>
      <c r="BY126" s="6">
        <v>0</v>
      </c>
      <c r="BZ126" s="6">
        <v>0</v>
      </c>
      <c r="CA126" s="6">
        <v>0</v>
      </c>
      <c r="CB126" s="6">
        <v>0</v>
      </c>
      <c r="CC126" s="6">
        <v>0</v>
      </c>
      <c r="CD126" s="6">
        <v>0</v>
      </c>
      <c r="CE126" s="6">
        <v>0</v>
      </c>
      <c r="CF126" s="6">
        <v>0</v>
      </c>
      <c r="CG126" s="6">
        <v>0</v>
      </c>
      <c r="CH126" s="6">
        <v>0</v>
      </c>
      <c r="CI126" s="6">
        <v>0</v>
      </c>
      <c r="CJ126" s="6">
        <v>0</v>
      </c>
      <c r="CK126" s="7">
        <v>0</v>
      </c>
      <c r="CL126" s="7">
        <v>-5</v>
      </c>
      <c r="CM126" s="7">
        <v>0</v>
      </c>
      <c r="CN126" s="6">
        <v>0</v>
      </c>
      <c r="CO126" s="6">
        <f>IF(ES126&gt;=70, 5, 0)</f>
        <v>0</v>
      </c>
      <c r="CP126" s="6">
        <v>-5</v>
      </c>
      <c r="CQ126" s="6"/>
      <c r="CR126" s="6">
        <v>-5</v>
      </c>
      <c r="CS126" s="7"/>
      <c r="CT126" s="7">
        <f>IF(FC126&gt;=70, 6, 0)</f>
        <v>0</v>
      </c>
      <c r="CU126" s="7">
        <v>-5</v>
      </c>
      <c r="CV126" s="6">
        <v>20</v>
      </c>
      <c r="CW126" s="7">
        <v>0</v>
      </c>
      <c r="CX126" s="7">
        <v>0</v>
      </c>
      <c r="CY126" s="7">
        <v>0</v>
      </c>
      <c r="CZ126" s="7">
        <v>0</v>
      </c>
      <c r="DA126" s="7">
        <v>0</v>
      </c>
      <c r="DB126" s="7">
        <f>IF(AND(DS126&gt;0,DW126&gt;0),4,0)</f>
        <v>0</v>
      </c>
      <c r="DC126" s="7">
        <f>IF(AND(EF126&gt;0,EK126&gt;0,EP126&gt;0),4,0)</f>
        <v>0</v>
      </c>
      <c r="DD126" s="7">
        <f>IF(SUM(BW126,BY126,CB126,CC126,CE126,CH126,CK126,CL126,CN126,CP126)&gt;-1,4,0)</f>
        <v>0</v>
      </c>
      <c r="DE126" s="7">
        <f>IF(FC126&gt;0,4,0)</f>
        <v>0</v>
      </c>
      <c r="DF126" s="6"/>
      <c r="DG126" s="10">
        <f>SUM(AS126:DF126)</f>
        <v>-2</v>
      </c>
      <c r="DH126" s="10">
        <v>50</v>
      </c>
      <c r="DI126" s="17">
        <f>DG126+DH126</f>
        <v>48</v>
      </c>
      <c r="DJ126" s="1">
        <v>54.29</v>
      </c>
      <c r="DK126" s="18">
        <v>50</v>
      </c>
      <c r="DL126" s="18">
        <v>50</v>
      </c>
      <c r="DM126" s="29">
        <f>AVERAGE(DK126:DL126)</f>
        <v>50</v>
      </c>
      <c r="DN126" s="1">
        <v>0</v>
      </c>
      <c r="DO126" s="29">
        <v>85</v>
      </c>
      <c r="DP126" s="1">
        <v>0</v>
      </c>
      <c r="DQ126" s="1"/>
      <c r="DR126" s="1">
        <f>IF(DQ126&gt;68, 68, DQ126)</f>
        <v>0</v>
      </c>
      <c r="DS126" s="1">
        <f>MAX(DP126,DR126)</f>
        <v>0</v>
      </c>
      <c r="DT126" s="29"/>
      <c r="DU126" s="29"/>
      <c r="DV126" s="29">
        <f>IF(DU126&gt;68,68,DU126)</f>
        <v>0</v>
      </c>
      <c r="DW126" s="29">
        <f>MAX(DT126,DV126)</f>
        <v>0</v>
      </c>
      <c r="DX126" s="18">
        <v>0</v>
      </c>
      <c r="DY126" s="18">
        <v>0</v>
      </c>
      <c r="DZ126" s="1"/>
      <c r="EA126" s="15">
        <f>AVERAGE(DJ126,DM126:DO126, DS126, DW126)</f>
        <v>31.548333333333332</v>
      </c>
      <c r="EB126" s="1">
        <v>26.67</v>
      </c>
      <c r="EC126" s="1">
        <v>20</v>
      </c>
      <c r="ED126" s="1">
        <v>0</v>
      </c>
      <c r="EE126" s="1">
        <f>IF(ED126&gt;68,68,ED126)</f>
        <v>0</v>
      </c>
      <c r="EF126" s="1">
        <f>MAX(EB126:EC126,EE126)</f>
        <v>26.67</v>
      </c>
      <c r="EG126" s="29">
        <v>0</v>
      </c>
      <c r="EH126" s="29">
        <v>0</v>
      </c>
      <c r="EI126" s="29">
        <v>6.67</v>
      </c>
      <c r="EJ126" s="29">
        <f>IF(EI126&gt;68,68,EI126)</f>
        <v>6.67</v>
      </c>
      <c r="EK126" s="29">
        <f>MAX(EG126:EH126,EJ126)</f>
        <v>6.67</v>
      </c>
      <c r="EL126" s="1">
        <v>0</v>
      </c>
      <c r="EM126" s="1">
        <v>0</v>
      </c>
      <c r="EN126" s="1">
        <v>0</v>
      </c>
      <c r="EO126" s="1">
        <f>IF(EN126&gt;68,68,EN126)</f>
        <v>0</v>
      </c>
      <c r="EP126" s="1">
        <f>MAX(EL126:EM126,EO126)</f>
        <v>0</v>
      </c>
      <c r="EQ126" s="29">
        <v>0</v>
      </c>
      <c r="ER126" s="29">
        <v>0</v>
      </c>
      <c r="ES126" s="29"/>
      <c r="ET126" s="15">
        <f>AVERAGE(EF126,EK126,EP126,ES126)</f>
        <v>11.113333333333335</v>
      </c>
      <c r="EU126" s="1">
        <v>0</v>
      </c>
      <c r="EV126" s="1">
        <v>0</v>
      </c>
      <c r="EW126" s="1">
        <f>MIN(MAX(EU126:EV126)+0.2*FC126, 100)</f>
        <v>0</v>
      </c>
      <c r="EX126" s="29">
        <v>8.33</v>
      </c>
      <c r="EY126" s="29">
        <v>0</v>
      </c>
      <c r="EZ126" s="29">
        <f>MIN(MAX(EX126:EY126)+0.15*FC126, 100)</f>
        <v>8.33</v>
      </c>
      <c r="FA126" s="1">
        <v>0</v>
      </c>
      <c r="FB126" s="1">
        <v>0</v>
      </c>
      <c r="FC126" s="1">
        <f>MAX(FA126:FB126)</f>
        <v>0</v>
      </c>
      <c r="FD126" s="15">
        <f>AVERAGE(EW126,EZ126,FC126)</f>
        <v>2.7766666666666668</v>
      </c>
      <c r="FE126" s="3">
        <v>0.25</v>
      </c>
      <c r="FF126" s="3">
        <v>0.2</v>
      </c>
      <c r="FG126" s="3">
        <v>0.25</v>
      </c>
      <c r="FH126" s="3">
        <v>0.3</v>
      </c>
      <c r="FI126" s="25">
        <f>MIN(IF(D126="Yes",AR126+DI126,0),100)</f>
        <v>49</v>
      </c>
      <c r="FJ126" s="25">
        <f>IF(FN126&lt;0,FI126+FN126*-4,FI126)</f>
        <v>49</v>
      </c>
      <c r="FK126" s="25">
        <f>MIN(IF(D126="Yes",AR126+EA126,0), 100)</f>
        <v>32.548333333333332</v>
      </c>
      <c r="FL126" s="25">
        <f>MIN(IF(D126="Yes",AR126+ET126,0),100)</f>
        <v>12.113333333333335</v>
      </c>
      <c r="FM126" s="25">
        <f>MIN(IF(D126="Yes",AR126+FD126,0), 100)</f>
        <v>3.7766666666666668</v>
      </c>
      <c r="FN126" s="26">
        <f>FE126*FI126+FF126*FK126+FG126*FL126+FH126*FM126</f>
        <v>22.920999999999999</v>
      </c>
      <c r="FO126" s="26">
        <f>FE126*FJ126+FF126*FK126+FG126*FL126+FH126*FM126</f>
        <v>22.920999999999999</v>
      </c>
    </row>
    <row r="127" spans="1:171" customFormat="1" x14ac:dyDescent="0.3">
      <c r="A127">
        <v>1402018051</v>
      </c>
      <c r="B127" t="s">
        <v>251</v>
      </c>
      <c r="C127" t="s">
        <v>140</v>
      </c>
      <c r="D127" s="2" t="s">
        <v>301</v>
      </c>
      <c r="E127" s="6"/>
      <c r="F127" s="6"/>
      <c r="G127" s="7"/>
      <c r="H127" s="7"/>
      <c r="I127" s="6"/>
      <c r="J127" s="6">
        <v>1</v>
      </c>
      <c r="K127" s="7"/>
      <c r="L127" s="7"/>
      <c r="M127" s="6"/>
      <c r="N127" s="8"/>
      <c r="O127" s="7"/>
      <c r="P127" s="7"/>
      <c r="Q127" s="6"/>
      <c r="R127" s="8"/>
      <c r="S127" s="7">
        <v>0</v>
      </c>
      <c r="T127" s="7"/>
      <c r="U127" s="6"/>
      <c r="V127" s="6"/>
      <c r="W127" s="7"/>
      <c r="X127" s="7"/>
      <c r="Y127" s="6"/>
      <c r="Z127" s="6"/>
      <c r="AA127" s="7"/>
      <c r="AB127" s="7"/>
      <c r="AC127" s="6"/>
      <c r="AD127" s="6"/>
      <c r="AE127" s="7"/>
      <c r="AF127" s="8"/>
      <c r="AG127" s="10">
        <v>14</v>
      </c>
      <c r="AH127" s="10">
        <v>10</v>
      </c>
      <c r="AI127" s="10">
        <f>COUNT(E127:AF127)</f>
        <v>2</v>
      </c>
      <c r="AJ127" s="22">
        <f>IF(D127="Yes",(AG127-AI127+(DI127-50)/AH127)/AG127,0)</f>
        <v>0.77857142857142858</v>
      </c>
      <c r="AK127" s="11">
        <f>SUM(E127:AF127)</f>
        <v>1</v>
      </c>
      <c r="AL127" s="10">
        <f>MAX(AK127-AM127-AN127,0)*-1</f>
        <v>0</v>
      </c>
      <c r="AM127" s="10">
        <v>10</v>
      </c>
      <c r="AN127" s="10">
        <v>3</v>
      </c>
      <c r="AO127" s="7">
        <f>AK127+AL127+AP127</f>
        <v>1</v>
      </c>
      <c r="AP127" s="6"/>
      <c r="AQ127" s="3">
        <v>0.5</v>
      </c>
      <c r="AR127" s="15">
        <f>MIN(AO127,AM127)*AQ127</f>
        <v>0.5</v>
      </c>
      <c r="AS127" s="6">
        <v>0</v>
      </c>
      <c r="AT127" s="6">
        <v>0</v>
      </c>
      <c r="AU127" s="6">
        <v>-5</v>
      </c>
      <c r="AV127" s="6">
        <v>0</v>
      </c>
      <c r="AW127" s="7"/>
      <c r="AX127" s="7">
        <v>0</v>
      </c>
      <c r="AY127" s="7"/>
      <c r="AZ127" s="7">
        <v>0</v>
      </c>
      <c r="BA127" s="6"/>
      <c r="BB127" s="6">
        <v>0</v>
      </c>
      <c r="BC127" s="6"/>
      <c r="BD127" s="6">
        <v>0</v>
      </c>
      <c r="BE127" s="7"/>
      <c r="BF127" s="7">
        <f>IF(EF127&gt;=70, 5, 0)</f>
        <v>0</v>
      </c>
      <c r="BG127" s="7"/>
      <c r="BH127" s="7"/>
      <c r="BI127" s="7">
        <v>0</v>
      </c>
      <c r="BJ127" s="6"/>
      <c r="BK127" s="6">
        <f>IF(EW127&gt;=70, 6, 0)</f>
        <v>0</v>
      </c>
      <c r="BL127" s="6">
        <v>-5</v>
      </c>
      <c r="BM127" s="7">
        <v>0</v>
      </c>
      <c r="BN127" s="7">
        <v>-5</v>
      </c>
      <c r="BO127" s="7">
        <v>0</v>
      </c>
      <c r="BP127" s="6"/>
      <c r="BQ127" s="6">
        <f>IF(EZ127&gt;=70, 6, 0)</f>
        <v>0</v>
      </c>
      <c r="BR127" s="6">
        <v>0</v>
      </c>
      <c r="BS127" s="7"/>
      <c r="BT127" s="7">
        <v>0</v>
      </c>
      <c r="BU127" s="7">
        <v>0</v>
      </c>
      <c r="BV127" s="6"/>
      <c r="BW127" s="6">
        <v>0</v>
      </c>
      <c r="BX127" s="6">
        <f>IF(EK127&gt;=70, 5, 0)</f>
        <v>0</v>
      </c>
      <c r="BY127" s="6">
        <v>0</v>
      </c>
      <c r="BZ127" s="6">
        <v>0</v>
      </c>
      <c r="CA127" s="6">
        <v>0</v>
      </c>
      <c r="CB127" s="6">
        <v>0</v>
      </c>
      <c r="CC127" s="6">
        <v>0</v>
      </c>
      <c r="CD127" s="6">
        <v>0</v>
      </c>
      <c r="CE127" s="6">
        <v>0</v>
      </c>
      <c r="CF127" s="6">
        <v>0</v>
      </c>
      <c r="CG127" s="6">
        <v>0</v>
      </c>
      <c r="CH127" s="6">
        <v>0</v>
      </c>
      <c r="CI127" s="6">
        <v>0</v>
      </c>
      <c r="CJ127" s="6">
        <v>0</v>
      </c>
      <c r="CK127" s="7">
        <v>0</v>
      </c>
      <c r="CL127" s="7">
        <v>0</v>
      </c>
      <c r="CM127" s="7">
        <v>0</v>
      </c>
      <c r="CN127" s="6">
        <v>0</v>
      </c>
      <c r="CO127" s="6">
        <f>IF(ES127&gt;=70, 5, 0)</f>
        <v>0</v>
      </c>
      <c r="CP127" s="6">
        <v>0</v>
      </c>
      <c r="CQ127" s="6"/>
      <c r="CR127" s="6">
        <v>0</v>
      </c>
      <c r="CS127" s="7"/>
      <c r="CT127" s="7">
        <f>IF(FC127&gt;=70, 6, 0)</f>
        <v>0</v>
      </c>
      <c r="CU127" s="7">
        <v>0</v>
      </c>
      <c r="CV127" s="6"/>
      <c r="CW127" s="7">
        <v>0</v>
      </c>
      <c r="CX127" s="7">
        <v>0</v>
      </c>
      <c r="CY127" s="7">
        <v>0</v>
      </c>
      <c r="CZ127" s="7">
        <v>0</v>
      </c>
      <c r="DA127" s="7">
        <v>0</v>
      </c>
      <c r="DB127" s="7">
        <f>IF(AND(DS127&gt;0,DW127&gt;0),4,0)</f>
        <v>0</v>
      </c>
      <c r="DC127" s="7">
        <f>IF(AND(EF127&gt;0,EK127&gt;0,EP127&gt;0),4,0)</f>
        <v>0</v>
      </c>
      <c r="DD127" s="7">
        <f>IF(SUM(BW127,BY127,CB127,CC127,CE127,CH127,CK127,CL127,CN127,CP127)&gt;-1,4,0)</f>
        <v>4</v>
      </c>
      <c r="DE127" s="7">
        <f>IF(FC127&gt;0,4,0)</f>
        <v>0</v>
      </c>
      <c r="DF127" s="6"/>
      <c r="DG127" s="10">
        <f>SUM(AS127:DF127)</f>
        <v>-11</v>
      </c>
      <c r="DH127" s="10">
        <v>50</v>
      </c>
      <c r="DI127" s="17">
        <f>DG127+DH127</f>
        <v>39</v>
      </c>
      <c r="DJ127" s="1">
        <v>0</v>
      </c>
      <c r="DK127" s="18">
        <v>50</v>
      </c>
      <c r="DL127" s="18">
        <v>100</v>
      </c>
      <c r="DM127" s="29">
        <f>AVERAGE(DK127:DL127)</f>
        <v>75</v>
      </c>
      <c r="DN127" s="1">
        <v>0</v>
      </c>
      <c r="DO127" s="29">
        <v>45</v>
      </c>
      <c r="DP127" s="1">
        <v>0</v>
      </c>
      <c r="DQ127" s="1"/>
      <c r="DR127" s="1">
        <f>IF(DQ127&gt;68, 68, DQ127)</f>
        <v>0</v>
      </c>
      <c r="DS127" s="1">
        <f>MAX(DP127,DR127)</f>
        <v>0</v>
      </c>
      <c r="DT127" s="29"/>
      <c r="DU127" s="29"/>
      <c r="DV127" s="29">
        <f>IF(DU127&gt;68,68,DU127)</f>
        <v>0</v>
      </c>
      <c r="DW127" s="29">
        <f>MAX(DT127,DV127)</f>
        <v>0</v>
      </c>
      <c r="DX127" s="18">
        <v>0</v>
      </c>
      <c r="DY127" s="18">
        <v>0</v>
      </c>
      <c r="DZ127" s="1"/>
      <c r="EA127" s="15">
        <f>AVERAGE(DJ127,DM127:DO127, DS127, DW127)</f>
        <v>20</v>
      </c>
      <c r="EB127" s="1">
        <v>40</v>
      </c>
      <c r="EC127" s="1">
        <v>0</v>
      </c>
      <c r="ED127" s="1">
        <v>0</v>
      </c>
      <c r="EE127" s="1">
        <f>IF(ED127&gt;68,68,ED127)</f>
        <v>0</v>
      </c>
      <c r="EF127" s="1">
        <f>MAX(EB127:EC127,EE127)</f>
        <v>40</v>
      </c>
      <c r="EG127" s="29">
        <v>0</v>
      </c>
      <c r="EH127" s="29">
        <v>0</v>
      </c>
      <c r="EI127" s="29">
        <v>0</v>
      </c>
      <c r="EJ127" s="29">
        <f>IF(EI127&gt;68,68,EI127)</f>
        <v>0</v>
      </c>
      <c r="EK127" s="29">
        <f>MAX(EG127:EH127,EJ127)</f>
        <v>0</v>
      </c>
      <c r="EL127" s="1">
        <v>0</v>
      </c>
      <c r="EM127" s="1">
        <v>0</v>
      </c>
      <c r="EN127" s="1">
        <v>0</v>
      </c>
      <c r="EO127" s="1">
        <f>IF(EN127&gt;68,68,EN127)</f>
        <v>0</v>
      </c>
      <c r="EP127" s="1">
        <f>MAX(EL127:EM127,EO127)</f>
        <v>0</v>
      </c>
      <c r="EQ127" s="29">
        <v>0</v>
      </c>
      <c r="ER127" s="29">
        <v>0</v>
      </c>
      <c r="ES127" s="29"/>
      <c r="ET127" s="15">
        <f>AVERAGE(EF127,EK127,EP127,ES127)</f>
        <v>13.333333333333334</v>
      </c>
      <c r="EU127" s="1">
        <v>0</v>
      </c>
      <c r="EV127" s="1">
        <v>0</v>
      </c>
      <c r="EW127" s="1">
        <f>MIN(MAX(EU127:EV127)+0.2*FC127, 100)</f>
        <v>0</v>
      </c>
      <c r="EX127" s="29">
        <v>50</v>
      </c>
      <c r="EY127" s="29">
        <v>0</v>
      </c>
      <c r="EZ127" s="29">
        <f>MIN(MAX(EX127:EY127)+0.15*FC127, 100)</f>
        <v>50</v>
      </c>
      <c r="FA127" s="1">
        <v>0</v>
      </c>
      <c r="FB127" s="1">
        <v>0</v>
      </c>
      <c r="FC127" s="1">
        <f>MAX(FA127:FB127)</f>
        <v>0</v>
      </c>
      <c r="FD127" s="15">
        <f>AVERAGE(EW127,EZ127,FC127)</f>
        <v>16.666666666666668</v>
      </c>
      <c r="FE127" s="3">
        <v>0.25</v>
      </c>
      <c r="FF127" s="3">
        <v>0.2</v>
      </c>
      <c r="FG127" s="3">
        <v>0.25</v>
      </c>
      <c r="FH127" s="3">
        <v>0.3</v>
      </c>
      <c r="FI127" s="25">
        <f>MIN(IF(D127="Yes",AR127+DI127,0),100)</f>
        <v>39.5</v>
      </c>
      <c r="FJ127" s="25">
        <f>IF(FN127&lt;0,FI127+FN127*-4,FI127)</f>
        <v>39.5</v>
      </c>
      <c r="FK127" s="25">
        <f>MIN(IF(D127="Yes",AR127+EA127,0), 100)</f>
        <v>20.5</v>
      </c>
      <c r="FL127" s="25">
        <f>MIN(IF(D127="Yes",AR127+ET127,0),100)</f>
        <v>13.833333333333334</v>
      </c>
      <c r="FM127" s="25">
        <f>MIN(IF(D127="Yes",AR127+FD127,0), 100)</f>
        <v>17.166666666666668</v>
      </c>
      <c r="FN127" s="26">
        <f>FE127*FI127+FF127*FK127+FG127*FL127+FH127*FM127</f>
        <v>22.583333333333336</v>
      </c>
      <c r="FO127" s="26">
        <f>FE127*FJ127+FF127*FK127+FG127*FL127+FH127*FM127</f>
        <v>22.583333333333336</v>
      </c>
    </row>
    <row r="128" spans="1:171" customFormat="1" x14ac:dyDescent="0.3">
      <c r="A128">
        <v>1402018222</v>
      </c>
      <c r="B128" t="s">
        <v>199</v>
      </c>
      <c r="C128" t="s">
        <v>114</v>
      </c>
      <c r="D128" s="2" t="s">
        <v>301</v>
      </c>
      <c r="E128" s="6"/>
      <c r="F128" s="6"/>
      <c r="G128" s="7"/>
      <c r="H128" s="7"/>
      <c r="I128" s="6">
        <v>0</v>
      </c>
      <c r="J128" s="6"/>
      <c r="K128" s="7">
        <v>1</v>
      </c>
      <c r="L128" s="7"/>
      <c r="M128" s="6">
        <v>1</v>
      </c>
      <c r="N128" s="8"/>
      <c r="O128" s="7"/>
      <c r="P128" s="7"/>
      <c r="Q128" s="6"/>
      <c r="R128" s="8"/>
      <c r="S128" s="7">
        <v>1</v>
      </c>
      <c r="T128" s="7"/>
      <c r="U128" s="6"/>
      <c r="V128" s="16"/>
      <c r="W128" s="7"/>
      <c r="X128" s="7"/>
      <c r="Y128" s="6"/>
      <c r="Z128" s="6"/>
      <c r="AA128" s="7"/>
      <c r="AB128" s="7"/>
      <c r="AC128" s="6"/>
      <c r="AD128" s="6"/>
      <c r="AE128" s="7"/>
      <c r="AF128" s="8"/>
      <c r="AG128" s="10">
        <v>14</v>
      </c>
      <c r="AH128" s="10">
        <v>10</v>
      </c>
      <c r="AI128" s="10">
        <f>COUNT(E128:AF128)</f>
        <v>4</v>
      </c>
      <c r="AJ128" s="22">
        <f>IF(D128="Yes",(AG128-AI128+(DI128-50)/AH128)/AG128,0)</f>
        <v>0.70000000000000007</v>
      </c>
      <c r="AK128" s="11">
        <f>SUM(E128:AF128)</f>
        <v>3</v>
      </c>
      <c r="AL128" s="10">
        <f>MAX(AK128-AM128-AN128,0)*-1</f>
        <v>0</v>
      </c>
      <c r="AM128" s="10">
        <v>10</v>
      </c>
      <c r="AN128" s="10">
        <v>3</v>
      </c>
      <c r="AO128" s="7">
        <f>AK128+AL128+AP128</f>
        <v>3</v>
      </c>
      <c r="AP128" s="6"/>
      <c r="AQ128" s="3">
        <v>0.5</v>
      </c>
      <c r="AR128" s="15">
        <f>MIN(AO128,AM128)*AQ128</f>
        <v>1.5</v>
      </c>
      <c r="AS128" s="6">
        <v>0</v>
      </c>
      <c r="AT128" s="6">
        <v>0</v>
      </c>
      <c r="AU128" s="6">
        <v>2</v>
      </c>
      <c r="AV128" s="6">
        <v>0</v>
      </c>
      <c r="AW128" s="7">
        <v>-5</v>
      </c>
      <c r="AX128" s="7">
        <v>0</v>
      </c>
      <c r="AY128" s="7"/>
      <c r="AZ128" s="7">
        <v>0</v>
      </c>
      <c r="BA128" s="6"/>
      <c r="BB128" s="6">
        <v>3</v>
      </c>
      <c r="BC128" s="6"/>
      <c r="BD128" s="6">
        <v>0</v>
      </c>
      <c r="BE128" s="7"/>
      <c r="BF128" s="7">
        <f>IF(EF128&gt;=70, 5, 0)</f>
        <v>0</v>
      </c>
      <c r="BG128" s="7"/>
      <c r="BH128" s="7"/>
      <c r="BI128" s="7">
        <v>0</v>
      </c>
      <c r="BJ128" s="6"/>
      <c r="BK128" s="6">
        <f>IF(EW128&gt;=70, 6, 0)</f>
        <v>0</v>
      </c>
      <c r="BL128" s="6">
        <v>-5</v>
      </c>
      <c r="BM128" s="7">
        <v>0</v>
      </c>
      <c r="BN128" s="7">
        <v>-5</v>
      </c>
      <c r="BO128" s="7">
        <v>0</v>
      </c>
      <c r="BP128" s="6"/>
      <c r="BQ128" s="6">
        <f>IF(EZ128&gt;=70, 6, 0)</f>
        <v>0</v>
      </c>
      <c r="BR128" s="6">
        <v>0</v>
      </c>
      <c r="BS128" s="7"/>
      <c r="BT128" s="7">
        <v>0</v>
      </c>
      <c r="BU128" s="7">
        <v>0</v>
      </c>
      <c r="BV128" s="6">
        <v>5</v>
      </c>
      <c r="BW128" s="6">
        <v>0</v>
      </c>
      <c r="BX128" s="6">
        <f>IF(EK128&gt;=70, 5, 0)</f>
        <v>0</v>
      </c>
      <c r="BY128" s="6">
        <v>0</v>
      </c>
      <c r="BZ128" s="6">
        <v>0</v>
      </c>
      <c r="CA128" s="6">
        <v>0</v>
      </c>
      <c r="CB128" s="6">
        <v>0</v>
      </c>
      <c r="CC128" s="6">
        <v>0</v>
      </c>
      <c r="CD128" s="6">
        <v>0</v>
      </c>
      <c r="CE128" s="6">
        <v>0</v>
      </c>
      <c r="CF128" s="6">
        <v>0</v>
      </c>
      <c r="CG128" s="6">
        <v>0</v>
      </c>
      <c r="CH128" s="6">
        <v>0</v>
      </c>
      <c r="CI128" s="6">
        <v>0</v>
      </c>
      <c r="CJ128" s="6">
        <v>0</v>
      </c>
      <c r="CK128" s="7">
        <v>0</v>
      </c>
      <c r="CL128" s="7">
        <v>0</v>
      </c>
      <c r="CM128" s="7">
        <v>0</v>
      </c>
      <c r="CN128" s="6">
        <v>0</v>
      </c>
      <c r="CO128" s="6">
        <f>IF(ES128&gt;=70, 5, 0)</f>
        <v>0</v>
      </c>
      <c r="CP128" s="6">
        <v>0</v>
      </c>
      <c r="CQ128" s="6"/>
      <c r="CR128" s="6">
        <v>0</v>
      </c>
      <c r="CS128" s="7"/>
      <c r="CT128" s="7">
        <f>IF(FC128&gt;=70, 6, 0)</f>
        <v>0</v>
      </c>
      <c r="CU128" s="7">
        <v>-5</v>
      </c>
      <c r="CV128" s="6"/>
      <c r="CW128" s="7">
        <v>0</v>
      </c>
      <c r="CX128" s="7">
        <v>0</v>
      </c>
      <c r="CY128" s="7">
        <v>0</v>
      </c>
      <c r="CZ128" s="7">
        <v>0</v>
      </c>
      <c r="DA128" s="7">
        <v>0</v>
      </c>
      <c r="DB128" s="7">
        <f>IF(AND(DS128&gt;0,DW128&gt;0),4,0)</f>
        <v>0</v>
      </c>
      <c r="DC128" s="7">
        <f>IF(AND(EF128&gt;0,EK128&gt;0,EP128&gt;0),4,0)</f>
        <v>4</v>
      </c>
      <c r="DD128" s="7">
        <f>IF(SUM(BW128,BY128,CB128,CC128,CE128,CH128,CK128,CL128,CN128,CP128)&gt;-1,4,0)</f>
        <v>4</v>
      </c>
      <c r="DE128" s="7">
        <f>IF(FC128&gt;0,4,0)</f>
        <v>0</v>
      </c>
      <c r="DF128" s="6"/>
      <c r="DG128" s="10">
        <f>SUM(AS128:DF128)</f>
        <v>-2</v>
      </c>
      <c r="DH128" s="10">
        <v>50</v>
      </c>
      <c r="DI128" s="17">
        <f>DG128+DH128</f>
        <v>48</v>
      </c>
      <c r="DJ128" s="1">
        <v>57.14</v>
      </c>
      <c r="DK128" s="18">
        <v>25</v>
      </c>
      <c r="DL128" s="18">
        <v>50</v>
      </c>
      <c r="DM128" s="29">
        <f>AVERAGE(DK128:DL128)</f>
        <v>37.5</v>
      </c>
      <c r="DN128" s="1">
        <v>0</v>
      </c>
      <c r="DO128" s="29">
        <v>45</v>
      </c>
      <c r="DP128" s="1">
        <v>0</v>
      </c>
      <c r="DQ128" s="1"/>
      <c r="DR128" s="1">
        <f>IF(DQ128&gt;68, 68, DQ128)</f>
        <v>0</v>
      </c>
      <c r="DS128" s="1">
        <f>MAX(DP128,DR128)</f>
        <v>0</v>
      </c>
      <c r="DT128" s="29"/>
      <c r="DU128" s="29"/>
      <c r="DV128" s="29">
        <f>IF(DU128&gt;68,68,DU128)</f>
        <v>0</v>
      </c>
      <c r="DW128" s="29">
        <f>MAX(DT128,DV128)</f>
        <v>0</v>
      </c>
      <c r="DX128" s="18">
        <v>0</v>
      </c>
      <c r="DY128" s="18">
        <v>0</v>
      </c>
      <c r="DZ128" s="1"/>
      <c r="EA128" s="15">
        <f>AVERAGE(DJ128,DM128:DO128, DS128, DW128)</f>
        <v>23.27333333333333</v>
      </c>
      <c r="EB128" s="1">
        <v>20</v>
      </c>
      <c r="EC128" s="1">
        <v>33.33</v>
      </c>
      <c r="ED128" s="1">
        <v>0</v>
      </c>
      <c r="EE128" s="1">
        <f>IF(ED128&gt;68,68,ED128)</f>
        <v>0</v>
      </c>
      <c r="EF128" s="1">
        <f>MAX(EB128:EC128,EE128)</f>
        <v>33.33</v>
      </c>
      <c r="EG128" s="29">
        <v>5.56</v>
      </c>
      <c r="EH128" s="29">
        <v>0</v>
      </c>
      <c r="EI128" s="29">
        <v>0</v>
      </c>
      <c r="EJ128" s="29">
        <f>IF(EI128&gt;68,68,EI128)</f>
        <v>0</v>
      </c>
      <c r="EK128" s="29">
        <f>MAX(EG128:EH128,EJ128)</f>
        <v>5.56</v>
      </c>
      <c r="EL128" s="1">
        <v>5.56</v>
      </c>
      <c r="EM128" s="1">
        <v>0</v>
      </c>
      <c r="EN128" s="1">
        <v>0</v>
      </c>
      <c r="EO128" s="1">
        <f>IF(EN128&gt;68,68,EN128)</f>
        <v>0</v>
      </c>
      <c r="EP128" s="1">
        <f>MAX(EL128:EM128,EO128)</f>
        <v>5.56</v>
      </c>
      <c r="EQ128" s="29">
        <v>0</v>
      </c>
      <c r="ER128" s="29">
        <v>0</v>
      </c>
      <c r="ES128" s="29"/>
      <c r="ET128" s="15">
        <f>AVERAGE(EF128,EK128,EP128,ES128)</f>
        <v>14.816666666666668</v>
      </c>
      <c r="EU128" s="1">
        <v>0</v>
      </c>
      <c r="EV128" s="1">
        <v>0</v>
      </c>
      <c r="EW128" s="1">
        <f>MIN(MAX(EU128:EV128)+0.2*FC128, 100)</f>
        <v>0</v>
      </c>
      <c r="EX128" s="29">
        <v>0</v>
      </c>
      <c r="EY128" s="29">
        <v>0</v>
      </c>
      <c r="EZ128" s="29">
        <f>MIN(MAX(EX128:EY128)+0.15*FC128, 100)</f>
        <v>0</v>
      </c>
      <c r="FA128" s="1">
        <v>0</v>
      </c>
      <c r="FB128" s="1">
        <v>0</v>
      </c>
      <c r="FC128" s="1">
        <f>MAX(FA128:FB128)</f>
        <v>0</v>
      </c>
      <c r="FD128" s="15">
        <f>AVERAGE(EW128,EZ128,FC128)</f>
        <v>0</v>
      </c>
      <c r="FE128" s="3">
        <v>0.25</v>
      </c>
      <c r="FF128" s="3">
        <v>0.2</v>
      </c>
      <c r="FG128" s="3">
        <v>0.25</v>
      </c>
      <c r="FH128" s="3">
        <v>0.3</v>
      </c>
      <c r="FI128" s="25">
        <f>MIN(IF(D128="Yes",AR128+DI128,0),100)</f>
        <v>49.5</v>
      </c>
      <c r="FJ128" s="25">
        <f>IF(FN128&lt;0,FI128+FN128*-4,FI128)</f>
        <v>49.5</v>
      </c>
      <c r="FK128" s="25">
        <f>MIN(IF(D128="Yes",AR128+EA128,0), 100)</f>
        <v>24.77333333333333</v>
      </c>
      <c r="FL128" s="25">
        <f>MIN(IF(D128="Yes",AR128+ET128,0),100)</f>
        <v>16.31666666666667</v>
      </c>
      <c r="FM128" s="25">
        <f>MIN(IF(D128="Yes",AR128+FD128,0), 100)</f>
        <v>1.5</v>
      </c>
      <c r="FN128" s="26">
        <f>FE128*FI128+FF128*FK128+FG128*FL128+FH128*FM128</f>
        <v>21.858833333333333</v>
      </c>
      <c r="FO128" s="26">
        <f>FE128*FJ128+FF128*FK128+FG128*FL128+FH128*FM128</f>
        <v>21.858833333333333</v>
      </c>
    </row>
    <row r="129" spans="1:171" customFormat="1" x14ac:dyDescent="0.3">
      <c r="A129">
        <v>1402019099</v>
      </c>
      <c r="B129" t="s">
        <v>290</v>
      </c>
      <c r="C129" t="s">
        <v>140</v>
      </c>
      <c r="D129" s="2" t="s">
        <v>301</v>
      </c>
      <c r="E129" s="6"/>
      <c r="F129" s="6"/>
      <c r="G129" s="7"/>
      <c r="H129" s="7"/>
      <c r="I129" s="6">
        <v>0</v>
      </c>
      <c r="J129" s="6"/>
      <c r="K129" s="7"/>
      <c r="L129" s="7"/>
      <c r="M129" s="6"/>
      <c r="N129" s="8"/>
      <c r="O129" s="7"/>
      <c r="P129" s="7"/>
      <c r="Q129" s="6"/>
      <c r="R129" s="8"/>
      <c r="S129" s="7">
        <v>0</v>
      </c>
      <c r="T129" s="7">
        <v>1</v>
      </c>
      <c r="U129" s="6"/>
      <c r="V129" s="6"/>
      <c r="W129" s="7"/>
      <c r="X129" s="7"/>
      <c r="Y129" s="6"/>
      <c r="Z129" s="6"/>
      <c r="AA129" s="7"/>
      <c r="AB129" s="7"/>
      <c r="AC129" s="6"/>
      <c r="AD129" s="6"/>
      <c r="AE129" s="7"/>
      <c r="AF129" s="8"/>
      <c r="AG129" s="10">
        <v>14</v>
      </c>
      <c r="AH129" s="10">
        <v>10</v>
      </c>
      <c r="AI129" s="10">
        <f>COUNT(E129:AF129)</f>
        <v>3</v>
      </c>
      <c r="AJ129" s="22">
        <f>IF(D129="Yes",(AG129-AI129+(DI129-50)/AH129)/AG129,0)</f>
        <v>0.69285714285714284</v>
      </c>
      <c r="AK129" s="11">
        <f>SUM(E129:AF129)</f>
        <v>1</v>
      </c>
      <c r="AL129" s="10">
        <f>MAX(AK129-AM129-AN129,0)*-1</f>
        <v>0</v>
      </c>
      <c r="AM129" s="10">
        <v>10</v>
      </c>
      <c r="AN129" s="10">
        <v>3</v>
      </c>
      <c r="AO129" s="7">
        <f>AK129+AL129+AP129</f>
        <v>1</v>
      </c>
      <c r="AP129" s="6"/>
      <c r="AQ129" s="3">
        <v>0.5</v>
      </c>
      <c r="AR129" s="15">
        <f>MIN(AO129,AM129)*AQ129</f>
        <v>0.5</v>
      </c>
      <c r="AS129" s="6">
        <v>0</v>
      </c>
      <c r="AT129" s="6">
        <v>0</v>
      </c>
      <c r="AU129" s="6">
        <v>1</v>
      </c>
      <c r="AV129" s="6">
        <v>0</v>
      </c>
      <c r="AW129" s="7"/>
      <c r="AX129" s="7">
        <v>0</v>
      </c>
      <c r="AY129" s="7"/>
      <c r="AZ129" s="7">
        <v>0</v>
      </c>
      <c r="BA129" s="6"/>
      <c r="BB129" s="6">
        <v>0</v>
      </c>
      <c r="BC129" s="6"/>
      <c r="BD129" s="6">
        <v>0</v>
      </c>
      <c r="BE129" s="7"/>
      <c r="BF129" s="7">
        <f>IF(EF129&gt;=70, 5, 0)</f>
        <v>0</v>
      </c>
      <c r="BG129" s="7"/>
      <c r="BH129" s="7"/>
      <c r="BI129" s="7">
        <v>0</v>
      </c>
      <c r="BJ129" s="6"/>
      <c r="BK129" s="6">
        <f>IF(EW129&gt;=70, 6, 0)</f>
        <v>0</v>
      </c>
      <c r="BL129" s="6">
        <v>0</v>
      </c>
      <c r="BM129" s="7">
        <v>0</v>
      </c>
      <c r="BN129" s="7">
        <v>-5</v>
      </c>
      <c r="BO129" s="7">
        <v>-5</v>
      </c>
      <c r="BP129" s="6">
        <v>2</v>
      </c>
      <c r="BQ129" s="6">
        <f>IF(EZ129&gt;=70, 6, 0)</f>
        <v>0</v>
      </c>
      <c r="BR129" s="6">
        <v>0</v>
      </c>
      <c r="BS129" s="7"/>
      <c r="BT129" s="7">
        <v>0</v>
      </c>
      <c r="BU129" s="7">
        <v>0</v>
      </c>
      <c r="BV129" s="6"/>
      <c r="BW129" s="6">
        <v>0</v>
      </c>
      <c r="BX129" s="6">
        <f>IF(EK129&gt;=70, 5, 0)</f>
        <v>0</v>
      </c>
      <c r="BY129" s="6">
        <v>0</v>
      </c>
      <c r="BZ129" s="6">
        <v>0</v>
      </c>
      <c r="CA129" s="6">
        <v>0</v>
      </c>
      <c r="CB129" s="6">
        <v>0</v>
      </c>
      <c r="CC129" s="6">
        <v>0</v>
      </c>
      <c r="CD129" s="6">
        <v>0</v>
      </c>
      <c r="CE129" s="6">
        <v>0</v>
      </c>
      <c r="CF129" s="6">
        <v>0</v>
      </c>
      <c r="CG129" s="6">
        <v>0</v>
      </c>
      <c r="CH129" s="6">
        <v>0</v>
      </c>
      <c r="CI129" s="6">
        <v>0</v>
      </c>
      <c r="CJ129" s="6">
        <v>0</v>
      </c>
      <c r="CK129" s="7">
        <v>0</v>
      </c>
      <c r="CL129" s="7">
        <v>-5</v>
      </c>
      <c r="CM129" s="7">
        <v>0</v>
      </c>
      <c r="CN129" s="6">
        <v>0</v>
      </c>
      <c r="CO129" s="6">
        <f>IF(ES129&gt;=70, 5, 0)</f>
        <v>0</v>
      </c>
      <c r="CP129" s="6">
        <v>-5</v>
      </c>
      <c r="CQ129" s="6"/>
      <c r="CR129" s="6">
        <v>0</v>
      </c>
      <c r="CS129" s="7"/>
      <c r="CT129" s="7">
        <f>IF(FC129&gt;=70, 6, 0)</f>
        <v>0</v>
      </c>
      <c r="CU129" s="7">
        <v>-5</v>
      </c>
      <c r="CV129" s="6"/>
      <c r="CW129" s="7">
        <v>0</v>
      </c>
      <c r="CX129" s="7">
        <v>0</v>
      </c>
      <c r="CY129" s="7">
        <v>0</v>
      </c>
      <c r="CZ129" s="7">
        <v>0</v>
      </c>
      <c r="DA129" s="7">
        <v>0</v>
      </c>
      <c r="DB129" s="7">
        <f>IF(AND(DS129&gt;0,DW129&gt;0),4,0)</f>
        <v>0</v>
      </c>
      <c r="DC129" s="7">
        <f>IF(AND(EF129&gt;0,EK129&gt;0,EP129&gt;0),4,0)</f>
        <v>4</v>
      </c>
      <c r="DD129" s="7">
        <f>IF(SUM(BW129,BY129,CB129,CC129,CE129,CH129,CK129,CL129,CN129,CP129)&gt;-1,4,0)</f>
        <v>0</v>
      </c>
      <c r="DE129" s="7">
        <f>IF(FC129&gt;0,4,0)</f>
        <v>0</v>
      </c>
      <c r="DF129" s="6">
        <f>5</f>
        <v>5</v>
      </c>
      <c r="DG129" s="10">
        <f>SUM(AS129:DF129)</f>
        <v>-13</v>
      </c>
      <c r="DH129" s="10">
        <v>50</v>
      </c>
      <c r="DI129" s="17">
        <f>DG129+DH129</f>
        <v>37</v>
      </c>
      <c r="DJ129" s="1">
        <v>68.569999999999993</v>
      </c>
      <c r="DK129" s="18">
        <v>50</v>
      </c>
      <c r="DL129" s="18">
        <v>50</v>
      </c>
      <c r="DM129" s="29">
        <f>AVERAGE(DK129:DL129)</f>
        <v>50</v>
      </c>
      <c r="DN129" s="1">
        <v>0</v>
      </c>
      <c r="DO129" s="29">
        <v>0</v>
      </c>
      <c r="DP129" s="1">
        <v>0</v>
      </c>
      <c r="DQ129" s="1"/>
      <c r="DR129" s="1">
        <f>IF(DQ129&gt;68, 68, DQ129)</f>
        <v>0</v>
      </c>
      <c r="DS129" s="1">
        <f>MAX(DP129,DR129)</f>
        <v>0</v>
      </c>
      <c r="DT129" s="29"/>
      <c r="DU129" s="29"/>
      <c r="DV129" s="29">
        <f>IF(DU129&gt;68,68,DU129)</f>
        <v>0</v>
      </c>
      <c r="DW129" s="29">
        <f>MAX(DT129,DV129)</f>
        <v>0</v>
      </c>
      <c r="DX129" s="18">
        <v>0</v>
      </c>
      <c r="DY129" s="18">
        <v>0</v>
      </c>
      <c r="DZ129" s="1"/>
      <c r="EA129" s="15">
        <f>AVERAGE(DJ129,DM129:DO129, DS129, DW129)</f>
        <v>19.761666666666667</v>
      </c>
      <c r="EB129" s="1">
        <v>26.67</v>
      </c>
      <c r="EC129" s="1">
        <v>40</v>
      </c>
      <c r="ED129" s="1">
        <v>0</v>
      </c>
      <c r="EE129" s="1">
        <f>IF(ED129&gt;68,68,ED129)</f>
        <v>0</v>
      </c>
      <c r="EF129" s="1">
        <f>MAX(EB129:EC129,EE129)</f>
        <v>40</v>
      </c>
      <c r="EG129" s="29">
        <v>0</v>
      </c>
      <c r="EH129" s="29">
        <v>13.33</v>
      </c>
      <c r="EI129" s="29">
        <v>0</v>
      </c>
      <c r="EJ129" s="29">
        <f>IF(EI129&gt;68,68,EI129)</f>
        <v>0</v>
      </c>
      <c r="EK129" s="29">
        <f>MAX(EG129:EH129,EJ129)</f>
        <v>13.33</v>
      </c>
      <c r="EL129" s="1">
        <v>0</v>
      </c>
      <c r="EM129" s="1">
        <v>20</v>
      </c>
      <c r="EN129" s="1">
        <v>0</v>
      </c>
      <c r="EO129" s="1">
        <f>IF(EN129&gt;68,68,EN129)</f>
        <v>0</v>
      </c>
      <c r="EP129" s="1">
        <f>MAX(EL129:EM129,EO129)</f>
        <v>20</v>
      </c>
      <c r="EQ129" s="29">
        <v>0</v>
      </c>
      <c r="ER129" s="29">
        <v>0</v>
      </c>
      <c r="ES129" s="29"/>
      <c r="ET129" s="15">
        <f>AVERAGE(EF129,EK129,EP129,ES129)</f>
        <v>24.443333333333332</v>
      </c>
      <c r="EU129" s="1">
        <v>0</v>
      </c>
      <c r="EV129" s="1">
        <v>0</v>
      </c>
      <c r="EW129" s="1">
        <f>MIN(MAX(EU129:EV129)+0.2*FC129, 100)</f>
        <v>0</v>
      </c>
      <c r="EX129" s="29">
        <v>10.42</v>
      </c>
      <c r="EY129" s="29">
        <v>0</v>
      </c>
      <c r="EZ129" s="29">
        <f>MIN(MAX(EX129:EY129)+0.15*FC129, 100)</f>
        <v>10.42</v>
      </c>
      <c r="FA129" s="1">
        <v>0</v>
      </c>
      <c r="FB129" s="1">
        <v>0</v>
      </c>
      <c r="FC129" s="1">
        <f>MAX(FA129:FB129)</f>
        <v>0</v>
      </c>
      <c r="FD129" s="15">
        <f>AVERAGE(EW129,EZ129,FC129)</f>
        <v>3.4733333333333332</v>
      </c>
      <c r="FE129" s="3">
        <v>0.25</v>
      </c>
      <c r="FF129" s="3">
        <v>0.2</v>
      </c>
      <c r="FG129" s="3">
        <v>0.25</v>
      </c>
      <c r="FH129" s="3">
        <v>0.3</v>
      </c>
      <c r="FI129" s="25">
        <f>MIN(IF(D129="Yes",AR129+DI129,0),100)</f>
        <v>37.5</v>
      </c>
      <c r="FJ129" s="25">
        <f>IF(FN129&lt;0,FI129+FN129*-4,FI129)</f>
        <v>37.5</v>
      </c>
      <c r="FK129" s="25">
        <f>MIN(IF(D129="Yes",AR129+EA129,0), 100)</f>
        <v>20.261666666666667</v>
      </c>
      <c r="FL129" s="25">
        <f>MIN(IF(D129="Yes",AR129+ET129,0),100)</f>
        <v>24.943333333333332</v>
      </c>
      <c r="FM129" s="25">
        <f>MIN(IF(D129="Yes",AR129+FD129,0), 100)</f>
        <v>3.9733333333333332</v>
      </c>
      <c r="FN129" s="26">
        <f>FE129*FI129+FF129*FK129+FG129*FL129+FH129*FM129</f>
        <v>20.855166666666666</v>
      </c>
      <c r="FO129" s="26">
        <f>FE129*FJ129+FF129*FK129+FG129*FL129+FH129*FM129</f>
        <v>20.855166666666666</v>
      </c>
    </row>
    <row r="130" spans="1:171" customFormat="1" x14ac:dyDescent="0.3">
      <c r="A130">
        <v>1402019082</v>
      </c>
      <c r="B130" t="s">
        <v>284</v>
      </c>
      <c r="C130" t="s">
        <v>140</v>
      </c>
      <c r="D130" s="2" t="s">
        <v>301</v>
      </c>
      <c r="E130" s="6"/>
      <c r="F130" s="6"/>
      <c r="G130" s="7"/>
      <c r="H130" s="7"/>
      <c r="I130" s="6">
        <v>0</v>
      </c>
      <c r="J130" s="6">
        <v>1</v>
      </c>
      <c r="K130" s="7">
        <v>0</v>
      </c>
      <c r="L130" s="7"/>
      <c r="M130" s="6"/>
      <c r="N130" s="8"/>
      <c r="O130" s="7"/>
      <c r="P130" s="7"/>
      <c r="Q130" s="6"/>
      <c r="R130" s="8"/>
      <c r="S130" s="7"/>
      <c r="T130" s="7"/>
      <c r="U130" s="6"/>
      <c r="V130" s="6"/>
      <c r="W130" s="7"/>
      <c r="X130" s="7"/>
      <c r="Y130" s="6"/>
      <c r="Z130" s="6"/>
      <c r="AA130" s="7"/>
      <c r="AB130" s="7"/>
      <c r="AC130" s="6"/>
      <c r="AD130" s="6"/>
      <c r="AE130" s="7"/>
      <c r="AF130" s="8"/>
      <c r="AG130" s="10">
        <v>14</v>
      </c>
      <c r="AH130" s="10">
        <v>10</v>
      </c>
      <c r="AI130" s="10">
        <f>COUNT(E130:AF130)</f>
        <v>3</v>
      </c>
      <c r="AJ130" s="22">
        <f>IF(D130="Yes",(AG130-AI130+(DI130-50)/AH130)/AG130,0)</f>
        <v>0.72857142857142854</v>
      </c>
      <c r="AK130" s="11">
        <f>SUM(E130:AF130)</f>
        <v>1</v>
      </c>
      <c r="AL130" s="10">
        <f>MAX(AK130-AM130-AN130,0)*-1</f>
        <v>0</v>
      </c>
      <c r="AM130" s="10">
        <v>10</v>
      </c>
      <c r="AN130" s="10">
        <v>3</v>
      </c>
      <c r="AO130" s="7">
        <f>AK130+AL130+AP130</f>
        <v>1</v>
      </c>
      <c r="AP130" s="6"/>
      <c r="AQ130" s="3">
        <v>0.5</v>
      </c>
      <c r="AR130" s="15">
        <f>MIN(AO130,AM130)*AQ130</f>
        <v>0.5</v>
      </c>
      <c r="AS130" s="6">
        <v>0</v>
      </c>
      <c r="AT130" s="6">
        <v>0</v>
      </c>
      <c r="AU130" s="6">
        <v>2</v>
      </c>
      <c r="AV130" s="6">
        <v>0</v>
      </c>
      <c r="AW130" s="7"/>
      <c r="AX130" s="7">
        <v>0</v>
      </c>
      <c r="AY130" s="7"/>
      <c r="AZ130" s="7">
        <v>-5</v>
      </c>
      <c r="BA130" s="6"/>
      <c r="BB130" s="6">
        <v>0</v>
      </c>
      <c r="BC130" s="6"/>
      <c r="BD130" s="6">
        <v>0</v>
      </c>
      <c r="BE130" s="7"/>
      <c r="BF130" s="7">
        <f>IF(EF130&gt;=70, 5, 0)</f>
        <v>0</v>
      </c>
      <c r="BG130" s="7"/>
      <c r="BH130" s="7"/>
      <c r="BI130" s="7">
        <v>0</v>
      </c>
      <c r="BJ130" s="6"/>
      <c r="BK130" s="6">
        <f>IF(EW130&gt;=70, 6, 0)</f>
        <v>0</v>
      </c>
      <c r="BL130" s="6">
        <v>0</v>
      </c>
      <c r="BM130" s="7">
        <v>-5</v>
      </c>
      <c r="BN130" s="7">
        <v>-5</v>
      </c>
      <c r="BO130" s="7">
        <v>-5</v>
      </c>
      <c r="BP130" s="6"/>
      <c r="BQ130" s="6">
        <f>IF(EZ130&gt;=70, 6, 0)</f>
        <v>0</v>
      </c>
      <c r="BR130" s="6">
        <v>-5</v>
      </c>
      <c r="BS130" s="7"/>
      <c r="BT130" s="7">
        <v>0</v>
      </c>
      <c r="BU130" s="7">
        <v>0</v>
      </c>
      <c r="BV130" s="6"/>
      <c r="BW130" s="6">
        <v>0</v>
      </c>
      <c r="BX130" s="6">
        <f>IF(EK130&gt;=70, 5, 0)</f>
        <v>0</v>
      </c>
      <c r="BY130" s="6">
        <v>0</v>
      </c>
      <c r="BZ130" s="6">
        <v>0</v>
      </c>
      <c r="CA130" s="6">
        <v>0</v>
      </c>
      <c r="CB130" s="6">
        <v>0</v>
      </c>
      <c r="CC130" s="6">
        <v>0</v>
      </c>
      <c r="CD130" s="6">
        <v>0</v>
      </c>
      <c r="CE130" s="6">
        <v>0</v>
      </c>
      <c r="CF130" s="6">
        <v>0</v>
      </c>
      <c r="CG130" s="6">
        <v>0</v>
      </c>
      <c r="CH130" s="6">
        <v>0</v>
      </c>
      <c r="CI130" s="6">
        <v>0</v>
      </c>
      <c r="CJ130" s="6">
        <v>-5</v>
      </c>
      <c r="CK130" s="7">
        <v>-5</v>
      </c>
      <c r="CL130" s="7">
        <v>-5</v>
      </c>
      <c r="CM130" s="7">
        <v>-5</v>
      </c>
      <c r="CN130" s="6">
        <v>-5</v>
      </c>
      <c r="CO130" s="6">
        <f>IF(ES130&gt;=70, 5, 0)</f>
        <v>0</v>
      </c>
      <c r="CP130" s="6">
        <v>0</v>
      </c>
      <c r="CQ130" s="6"/>
      <c r="CR130" s="6">
        <v>-5</v>
      </c>
      <c r="CS130" s="7"/>
      <c r="CT130" s="7">
        <f>IF(FC130&gt;=70, 6, 0)</f>
        <v>0</v>
      </c>
      <c r="CU130" s="7">
        <v>-5</v>
      </c>
      <c r="CV130" s="6">
        <v>20</v>
      </c>
      <c r="CW130" s="7">
        <v>0</v>
      </c>
      <c r="CX130" s="7">
        <v>0</v>
      </c>
      <c r="CY130" s="7">
        <v>15</v>
      </c>
      <c r="CZ130" s="7">
        <v>0</v>
      </c>
      <c r="DA130" s="7">
        <v>0</v>
      </c>
      <c r="DB130" s="7">
        <f>IF(AND(DS130&gt;0,DW130&gt;0),4,0)</f>
        <v>0</v>
      </c>
      <c r="DC130" s="7">
        <f>IF(AND(EF130&gt;0,EK130&gt;0,EP130&gt;0),4,0)</f>
        <v>0</v>
      </c>
      <c r="DD130" s="7">
        <f>IF(SUM(BW130,BY130,CB130,CC130,CE130,CH130,CK130,CL130,CN130,CP130)&gt;-1,4,0)</f>
        <v>0</v>
      </c>
      <c r="DE130" s="7">
        <f>IF(FC130&gt;0,4,0)</f>
        <v>0</v>
      </c>
      <c r="DF130" s="6">
        <f>10+5</f>
        <v>15</v>
      </c>
      <c r="DG130" s="10">
        <f>SUM(AS130:DF130)</f>
        <v>-8</v>
      </c>
      <c r="DH130" s="10">
        <v>50</v>
      </c>
      <c r="DI130" s="17">
        <f>DG130+DH130</f>
        <v>42</v>
      </c>
      <c r="DJ130" s="1">
        <v>65.709999999999994</v>
      </c>
      <c r="DK130" s="18">
        <v>50</v>
      </c>
      <c r="DL130" s="18">
        <v>50</v>
      </c>
      <c r="DM130" s="29">
        <f>AVERAGE(DK130:DL130)</f>
        <v>50</v>
      </c>
      <c r="DN130" s="1">
        <v>0</v>
      </c>
      <c r="DO130" s="29">
        <v>0</v>
      </c>
      <c r="DP130" s="1">
        <v>0</v>
      </c>
      <c r="DQ130" s="1"/>
      <c r="DR130" s="1">
        <f>IF(DQ130&gt;68, 68, DQ130)</f>
        <v>0</v>
      </c>
      <c r="DS130" s="1">
        <f>MAX(DP130,DR130)</f>
        <v>0</v>
      </c>
      <c r="DT130" s="29"/>
      <c r="DU130" s="29"/>
      <c r="DV130" s="29">
        <f>IF(DU130&gt;68,68,DU130)</f>
        <v>0</v>
      </c>
      <c r="DW130" s="29">
        <f>MAX(DT130,DV130)</f>
        <v>0</v>
      </c>
      <c r="DX130" s="18">
        <v>0</v>
      </c>
      <c r="DY130" s="18">
        <v>0</v>
      </c>
      <c r="DZ130" s="1"/>
      <c r="EA130" s="15">
        <f>AVERAGE(DJ130,DM130:DO130, DS130, DW130)</f>
        <v>19.285</v>
      </c>
      <c r="EB130" s="1">
        <v>20</v>
      </c>
      <c r="EC130" s="1">
        <v>0</v>
      </c>
      <c r="ED130" s="1">
        <v>0</v>
      </c>
      <c r="EE130" s="1">
        <f>IF(ED130&gt;68,68,ED130)</f>
        <v>0</v>
      </c>
      <c r="EF130" s="1">
        <f>MAX(EB130:EC130,EE130)</f>
        <v>20</v>
      </c>
      <c r="EG130" s="29">
        <v>0</v>
      </c>
      <c r="EH130" s="29">
        <v>0</v>
      </c>
      <c r="EI130" s="29">
        <v>0</v>
      </c>
      <c r="EJ130" s="29">
        <f>IF(EI130&gt;68,68,EI130)</f>
        <v>0</v>
      </c>
      <c r="EK130" s="29">
        <f>MAX(EG130:EH130,EJ130)</f>
        <v>0</v>
      </c>
      <c r="EL130" s="1">
        <v>0</v>
      </c>
      <c r="EM130" s="1">
        <v>0</v>
      </c>
      <c r="EN130" s="1">
        <v>0</v>
      </c>
      <c r="EO130" s="1">
        <f>IF(EN130&gt;68,68,EN130)</f>
        <v>0</v>
      </c>
      <c r="EP130" s="1">
        <f>MAX(EL130:EM130,EO130)</f>
        <v>0</v>
      </c>
      <c r="EQ130" s="29">
        <v>0</v>
      </c>
      <c r="ER130" s="29">
        <v>0</v>
      </c>
      <c r="ES130" s="29"/>
      <c r="ET130" s="15">
        <f>AVERAGE(EF130,EK130,EP130,ES130)</f>
        <v>6.666666666666667</v>
      </c>
      <c r="EU130" s="1">
        <v>0</v>
      </c>
      <c r="EV130" s="1">
        <v>0</v>
      </c>
      <c r="EW130" s="1">
        <f>MIN(MAX(EU130:EV130)+0.2*FC130, 100)</f>
        <v>0</v>
      </c>
      <c r="EX130" s="29">
        <v>41.67</v>
      </c>
      <c r="EY130" s="29">
        <v>0</v>
      </c>
      <c r="EZ130" s="29">
        <f>MIN(MAX(EX130:EY130)+0.15*FC130, 100)</f>
        <v>41.67</v>
      </c>
      <c r="FA130" s="1">
        <v>0</v>
      </c>
      <c r="FB130" s="1">
        <v>0</v>
      </c>
      <c r="FC130" s="1">
        <f>MAX(FA130:FB130)</f>
        <v>0</v>
      </c>
      <c r="FD130" s="15">
        <f>AVERAGE(EW130,EZ130,FC130)</f>
        <v>13.89</v>
      </c>
      <c r="FE130" s="3">
        <v>0.25</v>
      </c>
      <c r="FF130" s="3">
        <v>0.2</v>
      </c>
      <c r="FG130" s="3">
        <v>0.25</v>
      </c>
      <c r="FH130" s="3">
        <v>0.3</v>
      </c>
      <c r="FI130" s="25">
        <f>MIN(IF(D130="Yes",AR130+DI130,0),100)</f>
        <v>42.5</v>
      </c>
      <c r="FJ130" s="25">
        <f>IF(FN130&lt;0,FI130+FN130*-4,FI130)</f>
        <v>42.5</v>
      </c>
      <c r="FK130" s="25">
        <f>MIN(IF(D130="Yes",AR130+EA130,0), 100)</f>
        <v>19.785</v>
      </c>
      <c r="FL130" s="25">
        <f>MIN(IF(D130="Yes",AR130+ET130,0),100)</f>
        <v>7.166666666666667</v>
      </c>
      <c r="FM130" s="25">
        <f>MIN(IF(D130="Yes",AR130+FD130,0), 100)</f>
        <v>14.39</v>
      </c>
      <c r="FN130" s="26">
        <f>FE130*FI130+FF130*FK130+FG130*FL130+FH130*FM130</f>
        <v>20.690666666666669</v>
      </c>
      <c r="FO130" s="26">
        <f>FE130*FJ130+FF130*FK130+FG130*FL130+FH130*FM130</f>
        <v>20.690666666666669</v>
      </c>
    </row>
    <row r="131" spans="1:171" customFormat="1" x14ac:dyDescent="0.3">
      <c r="A131">
        <v>1402018194</v>
      </c>
      <c r="B131" t="s">
        <v>197</v>
      </c>
      <c r="C131" t="s">
        <v>114</v>
      </c>
      <c r="D131" s="2" t="s">
        <v>301</v>
      </c>
      <c r="E131" s="6">
        <v>1</v>
      </c>
      <c r="F131" s="6"/>
      <c r="G131" s="7"/>
      <c r="H131" s="7">
        <v>1</v>
      </c>
      <c r="I131" s="6"/>
      <c r="J131" s="6"/>
      <c r="K131" s="7"/>
      <c r="L131" s="7"/>
      <c r="M131" s="6">
        <v>1</v>
      </c>
      <c r="N131" s="8"/>
      <c r="O131" s="7"/>
      <c r="P131" s="7"/>
      <c r="Q131" s="6"/>
      <c r="R131" s="8"/>
      <c r="S131" s="7"/>
      <c r="T131" s="7"/>
      <c r="U131" s="6"/>
      <c r="V131" s="6"/>
      <c r="W131" s="7"/>
      <c r="X131" s="7"/>
      <c r="Y131" s="6"/>
      <c r="Z131" s="6"/>
      <c r="AA131" s="7"/>
      <c r="AB131" s="7"/>
      <c r="AC131" s="6"/>
      <c r="AD131" s="6"/>
      <c r="AE131" s="7"/>
      <c r="AF131" s="8"/>
      <c r="AG131" s="10">
        <v>14</v>
      </c>
      <c r="AH131" s="10">
        <v>10</v>
      </c>
      <c r="AI131" s="10">
        <f>COUNT(E131:AF131)</f>
        <v>3</v>
      </c>
      <c r="AJ131" s="22">
        <f>IF(D131="Yes",(AG131-AI131+(DI131-50)/AH131)/AG131,0)</f>
        <v>0.65714285714285714</v>
      </c>
      <c r="AK131" s="11">
        <f>SUM(E131:AF131)</f>
        <v>3</v>
      </c>
      <c r="AL131" s="10">
        <f>MAX(AK131-AM131-AN131,0)*-1</f>
        <v>0</v>
      </c>
      <c r="AM131" s="10">
        <v>10</v>
      </c>
      <c r="AN131" s="10">
        <v>3</v>
      </c>
      <c r="AO131" s="7">
        <f>AK131+AL131+AP131</f>
        <v>3</v>
      </c>
      <c r="AP131" s="6"/>
      <c r="AQ131" s="3">
        <v>0.5</v>
      </c>
      <c r="AR131" s="15">
        <f>MIN(AO131,AM131)*AQ131</f>
        <v>1.5</v>
      </c>
      <c r="AS131" s="6">
        <v>0</v>
      </c>
      <c r="AT131" s="6">
        <v>0</v>
      </c>
      <c r="AU131" s="6">
        <v>0</v>
      </c>
      <c r="AV131" s="6">
        <v>0</v>
      </c>
      <c r="AW131" s="7"/>
      <c r="AX131" s="7">
        <v>0</v>
      </c>
      <c r="AY131" s="7"/>
      <c r="AZ131" s="7">
        <v>0</v>
      </c>
      <c r="BA131" s="6"/>
      <c r="BB131" s="6">
        <v>3</v>
      </c>
      <c r="BC131" s="6"/>
      <c r="BD131" s="6">
        <v>0</v>
      </c>
      <c r="BE131" s="7">
        <v>-5</v>
      </c>
      <c r="BF131" s="7">
        <f>IF(EF131&gt;=70, 5, 0)</f>
        <v>0</v>
      </c>
      <c r="BG131" s="7"/>
      <c r="BH131" s="7"/>
      <c r="BI131" s="7">
        <v>-5</v>
      </c>
      <c r="BJ131" s="6"/>
      <c r="BK131" s="6">
        <f>IF(EW131&gt;=70, 6, 0)</f>
        <v>0</v>
      </c>
      <c r="BL131" s="6">
        <v>-5</v>
      </c>
      <c r="BM131" s="7">
        <v>0</v>
      </c>
      <c r="BN131" s="7">
        <v>0</v>
      </c>
      <c r="BO131" s="7">
        <v>-5</v>
      </c>
      <c r="BP131" s="6"/>
      <c r="BQ131" s="6">
        <f>IF(EZ131&gt;=70, 6, 0)</f>
        <v>0</v>
      </c>
      <c r="BR131" s="6">
        <v>-5</v>
      </c>
      <c r="BS131" s="7"/>
      <c r="BT131" s="7">
        <v>0</v>
      </c>
      <c r="BU131" s="7">
        <v>0</v>
      </c>
      <c r="BV131" s="6"/>
      <c r="BW131" s="6">
        <v>0</v>
      </c>
      <c r="BX131" s="6">
        <f>IF(EK131&gt;=70, 5, 0)</f>
        <v>0</v>
      </c>
      <c r="BY131" s="6">
        <v>0</v>
      </c>
      <c r="BZ131" s="6">
        <v>0</v>
      </c>
      <c r="CA131" s="6">
        <v>0</v>
      </c>
      <c r="CB131" s="6">
        <v>0</v>
      </c>
      <c r="CC131" s="6">
        <v>0</v>
      </c>
      <c r="CD131" s="6">
        <v>0</v>
      </c>
      <c r="CE131" s="6">
        <v>0</v>
      </c>
      <c r="CF131" s="6">
        <v>0</v>
      </c>
      <c r="CG131" s="6">
        <v>0</v>
      </c>
      <c r="CH131" s="6">
        <v>0</v>
      </c>
      <c r="CI131" s="6">
        <v>0</v>
      </c>
      <c r="CJ131" s="6">
        <v>0</v>
      </c>
      <c r="CK131" s="7">
        <v>0</v>
      </c>
      <c r="CL131" s="7">
        <v>-5</v>
      </c>
      <c r="CM131" s="7">
        <v>-5</v>
      </c>
      <c r="CN131" s="6">
        <v>0</v>
      </c>
      <c r="CO131" s="6">
        <f>IF(ES131&gt;=70, 5, 0)</f>
        <v>0</v>
      </c>
      <c r="CP131" s="6">
        <v>0</v>
      </c>
      <c r="CQ131" s="6"/>
      <c r="CR131" s="6">
        <v>0</v>
      </c>
      <c r="CS131" s="7"/>
      <c r="CT131" s="7">
        <f>IF(FC131&gt;=70, 6, 0)</f>
        <v>0</v>
      </c>
      <c r="CU131" s="7">
        <v>-5</v>
      </c>
      <c r="CV131" s="6"/>
      <c r="CW131" s="7">
        <v>0</v>
      </c>
      <c r="CX131" s="7">
        <v>0</v>
      </c>
      <c r="CY131" s="7">
        <v>15</v>
      </c>
      <c r="CZ131" s="7">
        <v>0</v>
      </c>
      <c r="DA131" s="7">
        <v>0</v>
      </c>
      <c r="DB131" s="7">
        <f>IF(AND(DS131&gt;0,DW131&gt;0),4,0)</f>
        <v>0</v>
      </c>
      <c r="DC131" s="7">
        <f>IF(AND(EF131&gt;0,EK131&gt;0,EP131&gt;0),4,0)</f>
        <v>4</v>
      </c>
      <c r="DD131" s="7">
        <f>IF(SUM(BW131,BY131,CB131,CC131,CE131,CH131,CK131,CL131,CN131,CP131)&gt;-1,4,0)</f>
        <v>0</v>
      </c>
      <c r="DE131" s="7">
        <f>IF(FC131&gt;0,4,0)</f>
        <v>0</v>
      </c>
      <c r="DF131" s="6"/>
      <c r="DG131" s="10">
        <f>SUM(AS131:DF131)</f>
        <v>-18</v>
      </c>
      <c r="DH131" s="10">
        <v>50</v>
      </c>
      <c r="DI131" s="17">
        <f>DG131+DH131</f>
        <v>32</v>
      </c>
      <c r="DJ131" s="1">
        <v>45.71</v>
      </c>
      <c r="DK131" s="18">
        <v>0</v>
      </c>
      <c r="DL131" s="18">
        <v>50</v>
      </c>
      <c r="DM131" s="29">
        <f>AVERAGE(DK131:DL131)</f>
        <v>25</v>
      </c>
      <c r="DN131" s="1">
        <v>0</v>
      </c>
      <c r="DO131" s="29">
        <v>90</v>
      </c>
      <c r="DP131" s="1">
        <v>0</v>
      </c>
      <c r="DQ131" s="1"/>
      <c r="DR131" s="1">
        <f>IF(DQ131&gt;68, 68, DQ131)</f>
        <v>0</v>
      </c>
      <c r="DS131" s="1">
        <f>MAX(DP131,DR131)</f>
        <v>0</v>
      </c>
      <c r="DT131" s="29"/>
      <c r="DU131" s="29"/>
      <c r="DV131" s="29">
        <f>IF(DU131&gt;68,68,DU131)</f>
        <v>0</v>
      </c>
      <c r="DW131" s="29">
        <f>MAX(DT131,DV131)</f>
        <v>0</v>
      </c>
      <c r="DX131" s="18">
        <v>0</v>
      </c>
      <c r="DY131" s="18">
        <v>0</v>
      </c>
      <c r="DZ131" s="1"/>
      <c r="EA131" s="15">
        <f>AVERAGE(DJ131,DM131:DO131, DS131, DW131)</f>
        <v>26.785</v>
      </c>
      <c r="EB131" s="1">
        <v>40</v>
      </c>
      <c r="EC131" s="1">
        <v>46.67</v>
      </c>
      <c r="ED131" s="1">
        <v>0</v>
      </c>
      <c r="EE131" s="1">
        <f>IF(ED131&gt;68,68,ED131)</f>
        <v>0</v>
      </c>
      <c r="EF131" s="1">
        <f>MAX(EB131:EC131,EE131)</f>
        <v>46.67</v>
      </c>
      <c r="EG131" s="29">
        <v>5.56</v>
      </c>
      <c r="EH131" s="29">
        <v>0</v>
      </c>
      <c r="EI131" s="29">
        <v>0</v>
      </c>
      <c r="EJ131" s="29">
        <f>IF(EI131&gt;68,68,EI131)</f>
        <v>0</v>
      </c>
      <c r="EK131" s="29">
        <f>MAX(EG131:EH131,EJ131)</f>
        <v>5.56</v>
      </c>
      <c r="EL131" s="1">
        <v>5.56</v>
      </c>
      <c r="EM131" s="1">
        <v>0</v>
      </c>
      <c r="EN131" s="1">
        <v>0</v>
      </c>
      <c r="EO131" s="1">
        <f>IF(EN131&gt;68,68,EN131)</f>
        <v>0</v>
      </c>
      <c r="EP131" s="1">
        <f>MAX(EL131:EM131,EO131)</f>
        <v>5.56</v>
      </c>
      <c r="EQ131" s="29">
        <v>0</v>
      </c>
      <c r="ER131" s="29">
        <v>0</v>
      </c>
      <c r="ES131" s="29"/>
      <c r="ET131" s="15">
        <f>AVERAGE(EF131,EK131,EP131,ES131)</f>
        <v>19.263333333333335</v>
      </c>
      <c r="EU131" s="1">
        <v>0</v>
      </c>
      <c r="EV131" s="1">
        <v>0</v>
      </c>
      <c r="EW131" s="1">
        <f>MIN(MAX(EU131:EV131)+0.2*FC131, 100)</f>
        <v>0</v>
      </c>
      <c r="EX131" s="29">
        <v>8.33</v>
      </c>
      <c r="EY131" s="29">
        <v>0</v>
      </c>
      <c r="EZ131" s="29">
        <f>MIN(MAX(EX131:EY131)+0.15*FC131, 100)</f>
        <v>8.33</v>
      </c>
      <c r="FA131" s="1">
        <v>0</v>
      </c>
      <c r="FB131" s="1">
        <v>0</v>
      </c>
      <c r="FC131" s="1">
        <f>MAX(FA131:FB131)</f>
        <v>0</v>
      </c>
      <c r="FD131" s="15">
        <f>AVERAGE(EW131,EZ131,FC131)</f>
        <v>2.7766666666666668</v>
      </c>
      <c r="FE131" s="3">
        <v>0.25</v>
      </c>
      <c r="FF131" s="3">
        <v>0.2</v>
      </c>
      <c r="FG131" s="3">
        <v>0.25</v>
      </c>
      <c r="FH131" s="3">
        <v>0.3</v>
      </c>
      <c r="FI131" s="25">
        <f>MIN(IF(D131="Yes",AR131+DI131,0),100)</f>
        <v>33.5</v>
      </c>
      <c r="FJ131" s="25">
        <f>IF(FN131&lt;0,FI131+FN131*-4,FI131)</f>
        <v>33.5</v>
      </c>
      <c r="FK131" s="25">
        <f>MIN(IF(D131="Yes",AR131+EA131,0), 100)</f>
        <v>28.285</v>
      </c>
      <c r="FL131" s="25">
        <f>MIN(IF(D131="Yes",AR131+ET131,0),100)</f>
        <v>20.763333333333335</v>
      </c>
      <c r="FM131" s="25">
        <f>MIN(IF(D131="Yes",AR131+FD131,0), 100)</f>
        <v>4.2766666666666673</v>
      </c>
      <c r="FN131" s="26">
        <f>FE131*FI131+FF131*FK131+FG131*FL131+FH131*FM131</f>
        <v>20.505833333333335</v>
      </c>
      <c r="FO131" s="26">
        <f>FE131*FJ131+FF131*FK131+FG131*FL131+FH131*FM131</f>
        <v>20.505833333333335</v>
      </c>
    </row>
    <row r="132" spans="1:171" customFormat="1" x14ac:dyDescent="0.3">
      <c r="A132">
        <v>1402019013</v>
      </c>
      <c r="B132" t="s">
        <v>262</v>
      </c>
      <c r="C132" t="s">
        <v>140</v>
      </c>
      <c r="D132" s="2" t="s">
        <v>301</v>
      </c>
      <c r="E132" s="6"/>
      <c r="F132" s="6"/>
      <c r="G132" s="7">
        <v>1</v>
      </c>
      <c r="H132" s="7"/>
      <c r="I132" s="6"/>
      <c r="J132" s="6"/>
      <c r="K132" s="7"/>
      <c r="L132" s="7"/>
      <c r="M132" s="6"/>
      <c r="N132" s="8"/>
      <c r="O132" s="7"/>
      <c r="P132" s="7"/>
      <c r="Q132" s="6">
        <v>1</v>
      </c>
      <c r="R132" s="8"/>
      <c r="S132" s="7"/>
      <c r="T132" s="7"/>
      <c r="U132" s="6"/>
      <c r="V132" s="6"/>
      <c r="W132" s="7"/>
      <c r="X132" s="7"/>
      <c r="Y132" s="6"/>
      <c r="Z132" s="6"/>
      <c r="AA132" s="7"/>
      <c r="AB132" s="7"/>
      <c r="AC132" s="6"/>
      <c r="AD132" s="6"/>
      <c r="AE132" s="7"/>
      <c r="AF132" s="8"/>
      <c r="AG132" s="10">
        <v>14</v>
      </c>
      <c r="AH132" s="10">
        <v>10</v>
      </c>
      <c r="AI132" s="10">
        <f>COUNT(E132:AF132)</f>
        <v>2</v>
      </c>
      <c r="AJ132" s="22">
        <f>IF(D132="Yes",(AG132-AI132+(DI132-50)/AH132)/AG132,0)</f>
        <v>0.6</v>
      </c>
      <c r="AK132" s="11">
        <f>SUM(E132:AF132)</f>
        <v>2</v>
      </c>
      <c r="AL132" s="10">
        <f>MAX(AK132-AM132-AN132,0)*-1</f>
        <v>0</v>
      </c>
      <c r="AM132" s="10">
        <v>10</v>
      </c>
      <c r="AN132" s="10">
        <v>3</v>
      </c>
      <c r="AO132" s="7">
        <f>AK132+AL132+AP132</f>
        <v>2</v>
      </c>
      <c r="AP132" s="6"/>
      <c r="AQ132" s="3">
        <v>0.5</v>
      </c>
      <c r="AR132" s="15">
        <f>MIN(AO132,AM132)*AQ132</f>
        <v>1</v>
      </c>
      <c r="AS132" s="6">
        <v>0</v>
      </c>
      <c r="AT132" s="6">
        <v>0</v>
      </c>
      <c r="AU132" s="6">
        <v>0</v>
      </c>
      <c r="AV132" s="6">
        <v>0</v>
      </c>
      <c r="AW132" s="7"/>
      <c r="AX132" s="7">
        <v>0</v>
      </c>
      <c r="AY132" s="7"/>
      <c r="AZ132" s="7">
        <v>0</v>
      </c>
      <c r="BA132" s="6"/>
      <c r="BB132" s="6">
        <v>0</v>
      </c>
      <c r="BC132" s="6"/>
      <c r="BD132" s="6">
        <v>-5</v>
      </c>
      <c r="BE132" s="7"/>
      <c r="BF132" s="7">
        <f>IF(EF132&gt;=70, 5, 0)</f>
        <v>0</v>
      </c>
      <c r="BG132" s="7"/>
      <c r="BH132" s="7"/>
      <c r="BI132" s="7">
        <v>-5</v>
      </c>
      <c r="BJ132" s="6"/>
      <c r="BK132" s="6">
        <f>IF(EW132&gt;=70, 6, 0)</f>
        <v>0</v>
      </c>
      <c r="BL132" s="6">
        <v>0</v>
      </c>
      <c r="BM132" s="7">
        <v>0</v>
      </c>
      <c r="BN132" s="7">
        <v>-5</v>
      </c>
      <c r="BO132" s="7">
        <v>-5</v>
      </c>
      <c r="BP132" s="6"/>
      <c r="BQ132" s="6">
        <f>IF(EZ132&gt;=70, 6, 0)</f>
        <v>0</v>
      </c>
      <c r="BR132" s="6">
        <v>0</v>
      </c>
      <c r="BS132" s="7"/>
      <c r="BT132" s="7">
        <v>0</v>
      </c>
      <c r="BU132" s="7">
        <v>-5</v>
      </c>
      <c r="BV132" s="6"/>
      <c r="BW132" s="6">
        <v>0</v>
      </c>
      <c r="BX132" s="6">
        <f>IF(EK132&gt;=70, 5, 0)</f>
        <v>0</v>
      </c>
      <c r="BY132" s="6">
        <v>0</v>
      </c>
      <c r="BZ132" s="6">
        <v>0</v>
      </c>
      <c r="CA132" s="6">
        <v>0</v>
      </c>
      <c r="CB132" s="6">
        <v>0</v>
      </c>
      <c r="CC132" s="6">
        <v>0</v>
      </c>
      <c r="CD132" s="6">
        <v>0</v>
      </c>
      <c r="CE132" s="6">
        <v>0</v>
      </c>
      <c r="CF132" s="6">
        <v>0</v>
      </c>
      <c r="CG132" s="6">
        <v>0</v>
      </c>
      <c r="CH132" s="6">
        <v>0</v>
      </c>
      <c r="CI132" s="6">
        <v>0</v>
      </c>
      <c r="CJ132" s="6">
        <v>-5</v>
      </c>
      <c r="CK132" s="7">
        <v>0</v>
      </c>
      <c r="CL132" s="7">
        <v>0</v>
      </c>
      <c r="CM132" s="7">
        <v>0</v>
      </c>
      <c r="CN132" s="6">
        <v>-5</v>
      </c>
      <c r="CO132" s="6">
        <f>IF(ES132&gt;=70, 5, 0)</f>
        <v>0</v>
      </c>
      <c r="CP132" s="6">
        <v>0</v>
      </c>
      <c r="CQ132" s="6"/>
      <c r="CR132" s="6">
        <v>0</v>
      </c>
      <c r="CS132" s="7"/>
      <c r="CT132" s="7">
        <f>IF(FC132&gt;=70, 6, 0)</f>
        <v>0</v>
      </c>
      <c r="CU132" s="7">
        <v>-5</v>
      </c>
      <c r="CV132" s="6"/>
      <c r="CW132" s="7">
        <v>0</v>
      </c>
      <c r="CX132" s="7">
        <v>0</v>
      </c>
      <c r="CY132" s="7">
        <v>0</v>
      </c>
      <c r="CZ132" s="7">
        <v>0</v>
      </c>
      <c r="DA132" s="7">
        <v>0</v>
      </c>
      <c r="DB132" s="7">
        <f>IF(AND(DS132&gt;0,DW132&gt;0),4,0)</f>
        <v>0</v>
      </c>
      <c r="DC132" s="7">
        <f>IF(AND(EF132&gt;0,EK132&gt;0,EP132&gt;0),4,0)</f>
        <v>4</v>
      </c>
      <c r="DD132" s="7">
        <f>IF(SUM(BW132,BY132,CB132,CC132,CE132,CH132,CK132,CL132,CN132,CP132)&gt;-1,4,0)</f>
        <v>0</v>
      </c>
      <c r="DE132" s="7">
        <f>IF(FC132&gt;0,4,0)</f>
        <v>0</v>
      </c>
      <c r="DF132" s="6"/>
      <c r="DG132" s="10">
        <f>SUM(AS132:DF132)</f>
        <v>-36</v>
      </c>
      <c r="DH132" s="10">
        <v>50</v>
      </c>
      <c r="DI132" s="17">
        <f>DG132+DH132</f>
        <v>14</v>
      </c>
      <c r="DJ132" s="1">
        <v>25.71</v>
      </c>
      <c r="DK132" s="18">
        <v>25</v>
      </c>
      <c r="DL132" s="18">
        <v>50</v>
      </c>
      <c r="DM132" s="29">
        <f>AVERAGE(DK132:DL132)</f>
        <v>37.5</v>
      </c>
      <c r="DN132" s="1">
        <v>0</v>
      </c>
      <c r="DO132" s="29">
        <v>75</v>
      </c>
      <c r="DP132" s="1">
        <v>0</v>
      </c>
      <c r="DQ132" s="1"/>
      <c r="DR132" s="1">
        <f>IF(DQ132&gt;68, 68, DQ132)</f>
        <v>0</v>
      </c>
      <c r="DS132" s="1">
        <f>MAX(DP132,DR132)</f>
        <v>0</v>
      </c>
      <c r="DT132" s="29"/>
      <c r="DU132" s="29"/>
      <c r="DV132" s="29">
        <f>IF(DU132&gt;68,68,DU132)</f>
        <v>0</v>
      </c>
      <c r="DW132" s="29">
        <f>MAX(DT132,DV132)</f>
        <v>0</v>
      </c>
      <c r="DX132" s="18">
        <v>0</v>
      </c>
      <c r="DY132" s="18">
        <v>0</v>
      </c>
      <c r="DZ132" s="1"/>
      <c r="EA132" s="15">
        <f>AVERAGE(DJ132,DM132:DO132, DS132, DW132)</f>
        <v>23.035</v>
      </c>
      <c r="EB132" s="1">
        <v>46.67</v>
      </c>
      <c r="EC132" s="1">
        <v>33.33</v>
      </c>
      <c r="ED132" s="1">
        <v>0</v>
      </c>
      <c r="EE132" s="1">
        <f>IF(ED132&gt;68,68,ED132)</f>
        <v>0</v>
      </c>
      <c r="EF132" s="1">
        <f>MAX(EB132:EC132,EE132)</f>
        <v>46.67</v>
      </c>
      <c r="EG132" s="29">
        <v>11.11</v>
      </c>
      <c r="EH132" s="29">
        <v>6.67</v>
      </c>
      <c r="EI132" s="29">
        <v>0</v>
      </c>
      <c r="EJ132" s="29">
        <f>IF(EI132&gt;68,68,EI132)</f>
        <v>0</v>
      </c>
      <c r="EK132" s="29">
        <f>MAX(EG132:EH132,EJ132)</f>
        <v>11.11</v>
      </c>
      <c r="EL132" s="1">
        <v>11.11</v>
      </c>
      <c r="EM132" s="1">
        <v>0</v>
      </c>
      <c r="EN132" s="1">
        <v>0</v>
      </c>
      <c r="EO132" s="1">
        <f>IF(EN132&gt;68,68,EN132)</f>
        <v>0</v>
      </c>
      <c r="EP132" s="1">
        <f>MAX(EL132:EM132,EO132)</f>
        <v>11.11</v>
      </c>
      <c r="EQ132" s="29">
        <v>0</v>
      </c>
      <c r="ER132" s="29">
        <v>0</v>
      </c>
      <c r="ES132" s="29"/>
      <c r="ET132" s="15">
        <f>AVERAGE(EF132,EK132,EP132,ES132)</f>
        <v>22.963333333333335</v>
      </c>
      <c r="EU132" s="1">
        <v>0</v>
      </c>
      <c r="EV132" s="1">
        <v>0</v>
      </c>
      <c r="EW132" s="1">
        <f>MIN(MAX(EU132:EV132)+0.2*FC132, 100)</f>
        <v>0</v>
      </c>
      <c r="EX132" s="29">
        <v>50</v>
      </c>
      <c r="EY132" s="29">
        <v>0</v>
      </c>
      <c r="EZ132" s="29">
        <f>MIN(MAX(EX132:EY132)+0.15*FC132, 100)</f>
        <v>50</v>
      </c>
      <c r="FA132" s="1">
        <v>0</v>
      </c>
      <c r="FB132" s="1">
        <v>0</v>
      </c>
      <c r="FC132" s="1">
        <f>MAX(FA132:FB132)</f>
        <v>0</v>
      </c>
      <c r="FD132" s="15">
        <f>AVERAGE(EW132,EZ132,FC132)</f>
        <v>16.666666666666668</v>
      </c>
      <c r="FE132" s="3">
        <v>0.25</v>
      </c>
      <c r="FF132" s="3">
        <v>0.2</v>
      </c>
      <c r="FG132" s="3">
        <v>0.25</v>
      </c>
      <c r="FH132" s="3">
        <v>0.3</v>
      </c>
      <c r="FI132" s="25">
        <f>MIN(IF(D132="Yes",AR132+DI132,0),100)</f>
        <v>15</v>
      </c>
      <c r="FJ132" s="25">
        <f>IF(FN132&lt;0,FI132+FN132*-4,FI132)</f>
        <v>15</v>
      </c>
      <c r="FK132" s="25">
        <f>MIN(IF(D132="Yes",AR132+EA132,0), 100)</f>
        <v>24.035</v>
      </c>
      <c r="FL132" s="25">
        <f>MIN(IF(D132="Yes",AR132+ET132,0),100)</f>
        <v>23.963333333333335</v>
      </c>
      <c r="FM132" s="25">
        <f>MIN(IF(D132="Yes",AR132+FD132,0), 100)</f>
        <v>17.666666666666668</v>
      </c>
      <c r="FN132" s="26">
        <f>FE132*FI132+FF132*FK132+FG132*FL132+FH132*FM132</f>
        <v>19.847833333333334</v>
      </c>
      <c r="FO132" s="26">
        <f>FE132*FJ132+FF132*FK132+FG132*FL132+FH132*FM132</f>
        <v>19.847833333333334</v>
      </c>
    </row>
    <row r="133" spans="1:171" customFormat="1" x14ac:dyDescent="0.3">
      <c r="A133">
        <v>1402019042</v>
      </c>
      <c r="B133" t="s">
        <v>268</v>
      </c>
      <c r="C133" t="s">
        <v>140</v>
      </c>
      <c r="D133" s="2" t="s">
        <v>301</v>
      </c>
      <c r="E133" s="6">
        <v>1</v>
      </c>
      <c r="F133" s="6"/>
      <c r="G133" s="7">
        <v>1</v>
      </c>
      <c r="H133" s="7"/>
      <c r="I133" s="6"/>
      <c r="J133" s="6">
        <v>1</v>
      </c>
      <c r="K133" s="7"/>
      <c r="L133" s="7"/>
      <c r="M133" s="6"/>
      <c r="N133" s="8"/>
      <c r="O133" s="7"/>
      <c r="P133" s="7"/>
      <c r="Q133" s="6"/>
      <c r="R133" s="8"/>
      <c r="S133" s="7"/>
      <c r="T133" s="7"/>
      <c r="U133" s="6"/>
      <c r="V133" s="6"/>
      <c r="W133" s="7"/>
      <c r="X133" s="7"/>
      <c r="Y133" s="6"/>
      <c r="Z133" s="6"/>
      <c r="AA133" s="7"/>
      <c r="AB133" s="7"/>
      <c r="AC133" s="6"/>
      <c r="AD133" s="6"/>
      <c r="AE133" s="7"/>
      <c r="AF133" s="8"/>
      <c r="AG133" s="10">
        <v>14</v>
      </c>
      <c r="AH133" s="10">
        <v>10</v>
      </c>
      <c r="AI133" s="10">
        <f>COUNT(E133:AF133)</f>
        <v>3</v>
      </c>
      <c r="AJ133" s="22">
        <f>IF(D133="Yes",(AG133-AI133+(DI133-50)/AH133)/AG133,0)</f>
        <v>0.35000000000000003</v>
      </c>
      <c r="AK133" s="11">
        <f>SUM(E133:AF133)</f>
        <v>3</v>
      </c>
      <c r="AL133" s="10">
        <f>MAX(AK133-AM133-AN133,0)*-1</f>
        <v>0</v>
      </c>
      <c r="AM133" s="10">
        <v>10</v>
      </c>
      <c r="AN133" s="10">
        <v>3</v>
      </c>
      <c r="AO133" s="7">
        <f>AK133+AL133+AP133</f>
        <v>3</v>
      </c>
      <c r="AP133" s="6"/>
      <c r="AQ133" s="3">
        <v>0.5</v>
      </c>
      <c r="AR133" s="15">
        <f>MIN(AO133,AM133)*AQ133</f>
        <v>1.5</v>
      </c>
      <c r="AS133" s="6">
        <v>0</v>
      </c>
      <c r="AT133" s="6">
        <v>0</v>
      </c>
      <c r="AU133" s="6">
        <v>0</v>
      </c>
      <c r="AV133" s="6">
        <v>0</v>
      </c>
      <c r="AW133" s="7">
        <v>-5</v>
      </c>
      <c r="AX133" s="7">
        <v>0</v>
      </c>
      <c r="AY133" s="7"/>
      <c r="AZ133" s="7">
        <v>-5</v>
      </c>
      <c r="BA133" s="6"/>
      <c r="BB133" s="6">
        <v>0</v>
      </c>
      <c r="BC133" s="6"/>
      <c r="BD133" s="6">
        <v>-5</v>
      </c>
      <c r="BE133" s="7"/>
      <c r="BF133" s="7">
        <f>IF(EF133&gt;=70, 5, 0)</f>
        <v>0</v>
      </c>
      <c r="BG133" s="7"/>
      <c r="BH133" s="7"/>
      <c r="BI133" s="7">
        <v>-5</v>
      </c>
      <c r="BJ133" s="6"/>
      <c r="BK133" s="6">
        <f>IF(EW133&gt;=70, 6, 0)</f>
        <v>0</v>
      </c>
      <c r="BL133" s="6">
        <v>0</v>
      </c>
      <c r="BM133" s="7">
        <v>0</v>
      </c>
      <c r="BN133" s="7">
        <v>-5</v>
      </c>
      <c r="BO133" s="7">
        <v>0</v>
      </c>
      <c r="BP133" s="6"/>
      <c r="BQ133" s="6">
        <f>IF(EZ133&gt;=70, 6, 0)</f>
        <v>0</v>
      </c>
      <c r="BR133" s="6">
        <v>0</v>
      </c>
      <c r="BS133" s="7"/>
      <c r="BT133" s="7">
        <v>-5</v>
      </c>
      <c r="BU133" s="7">
        <v>-5</v>
      </c>
      <c r="BV133" s="6"/>
      <c r="BW133" s="6">
        <v>0</v>
      </c>
      <c r="BX133" s="6">
        <f>IF(EK133&gt;=70, 5, 0)</f>
        <v>0</v>
      </c>
      <c r="BY133" s="6">
        <v>-5</v>
      </c>
      <c r="BZ133" s="6">
        <v>0</v>
      </c>
      <c r="CA133" s="6">
        <v>0</v>
      </c>
      <c r="CB133" s="6">
        <v>0</v>
      </c>
      <c r="CC133" s="6">
        <v>0</v>
      </c>
      <c r="CD133" s="6">
        <v>0</v>
      </c>
      <c r="CE133" s="6">
        <v>0</v>
      </c>
      <c r="CF133" s="6">
        <v>0</v>
      </c>
      <c r="CG133" s="6">
        <v>0</v>
      </c>
      <c r="CH133" s="6">
        <v>0</v>
      </c>
      <c r="CI133" s="6">
        <v>0</v>
      </c>
      <c r="CJ133" s="6">
        <v>-5</v>
      </c>
      <c r="CK133" s="7">
        <v>-5</v>
      </c>
      <c r="CL133" s="7">
        <v>-5</v>
      </c>
      <c r="CM133" s="7">
        <v>0</v>
      </c>
      <c r="CN133" s="6">
        <v>0</v>
      </c>
      <c r="CO133" s="6">
        <f>IF(ES133&gt;=70, 5, 0)</f>
        <v>0</v>
      </c>
      <c r="CP133" s="6">
        <v>-5</v>
      </c>
      <c r="CQ133" s="6"/>
      <c r="CR133" s="6">
        <v>0</v>
      </c>
      <c r="CS133" s="7"/>
      <c r="CT133" s="7">
        <f>IF(FC133&gt;=70, 6, 0)</f>
        <v>0</v>
      </c>
      <c r="CU133" s="7">
        <v>-5</v>
      </c>
      <c r="CV133" s="6"/>
      <c r="CW133" s="7">
        <v>0</v>
      </c>
      <c r="CX133" s="7">
        <v>0</v>
      </c>
      <c r="CY133" s="7">
        <v>0</v>
      </c>
      <c r="CZ133" s="7">
        <v>0</v>
      </c>
      <c r="DA133" s="7">
        <v>0</v>
      </c>
      <c r="DB133" s="7">
        <f>IF(AND(DS133&gt;0,DW133&gt;0),4,0)</f>
        <v>0</v>
      </c>
      <c r="DC133" s="7">
        <f>IF(AND(EF133&gt;0,EK133&gt;0,EP133&gt;0),4,0)</f>
        <v>4</v>
      </c>
      <c r="DD133" s="7">
        <f>IF(SUM(BW133,BY133,CB133,CC133,CE133,CH133,CK133,CL133,CN133,CP133)&gt;-1,4,0)</f>
        <v>0</v>
      </c>
      <c r="DE133" s="7">
        <f>IF(FC133&gt;0,4,0)</f>
        <v>0</v>
      </c>
      <c r="DF133" s="6"/>
      <c r="DG133" s="10">
        <f>SUM(AS133:DF133)</f>
        <v>-61</v>
      </c>
      <c r="DH133" s="10">
        <v>50</v>
      </c>
      <c r="DI133" s="17">
        <f>DG133+DH133</f>
        <v>-11</v>
      </c>
      <c r="DJ133" s="1">
        <v>40</v>
      </c>
      <c r="DK133" s="18">
        <v>50</v>
      </c>
      <c r="DL133" s="18">
        <v>50</v>
      </c>
      <c r="DM133" s="29">
        <f>AVERAGE(DK133:DL133)</f>
        <v>50</v>
      </c>
      <c r="DN133" s="1">
        <v>0</v>
      </c>
      <c r="DO133" s="29">
        <v>0</v>
      </c>
      <c r="DP133" s="1">
        <v>0</v>
      </c>
      <c r="DQ133" s="1"/>
      <c r="DR133" s="1">
        <f>IF(DQ133&gt;68, 68, DQ133)</f>
        <v>0</v>
      </c>
      <c r="DS133" s="1">
        <f>MAX(DP133,DR133)</f>
        <v>0</v>
      </c>
      <c r="DT133" s="29"/>
      <c r="DU133" s="29"/>
      <c r="DV133" s="29">
        <f>IF(DU133&gt;68,68,DU133)</f>
        <v>0</v>
      </c>
      <c r="DW133" s="29">
        <f>MAX(DT133,DV133)</f>
        <v>0</v>
      </c>
      <c r="DX133" s="18">
        <v>0</v>
      </c>
      <c r="DY133" s="18">
        <v>0</v>
      </c>
      <c r="DZ133" s="1"/>
      <c r="EA133" s="15">
        <f>AVERAGE(DJ133,DM133:DO133, DS133, DW133)</f>
        <v>15</v>
      </c>
      <c r="EB133" s="1">
        <v>46.67</v>
      </c>
      <c r="EC133" s="1">
        <v>20</v>
      </c>
      <c r="ED133" s="1">
        <v>0</v>
      </c>
      <c r="EE133" s="1">
        <f>IF(ED133&gt;68,68,ED133)</f>
        <v>0</v>
      </c>
      <c r="EF133" s="1">
        <f>MAX(EB133:EC133,EE133)</f>
        <v>46.67</v>
      </c>
      <c r="EG133" s="29">
        <v>0</v>
      </c>
      <c r="EH133" s="29">
        <v>66.67</v>
      </c>
      <c r="EI133" s="29">
        <v>50.67</v>
      </c>
      <c r="EJ133" s="29">
        <f>IF(EI133&gt;68,68,EI133)</f>
        <v>50.67</v>
      </c>
      <c r="EK133" s="29">
        <f>MAX(EG133:EH133,EJ133)</f>
        <v>66.67</v>
      </c>
      <c r="EL133" s="1">
        <v>0</v>
      </c>
      <c r="EM133" s="1">
        <v>60</v>
      </c>
      <c r="EN133" s="1">
        <v>73.33</v>
      </c>
      <c r="EO133" s="1">
        <f>IF(EN133&gt;68,68,EN133)</f>
        <v>68</v>
      </c>
      <c r="EP133" s="1">
        <f>MAX(EL133:EM133,EO133)</f>
        <v>68</v>
      </c>
      <c r="EQ133" s="29">
        <v>0</v>
      </c>
      <c r="ER133" s="29">
        <v>0</v>
      </c>
      <c r="ES133" s="29"/>
      <c r="ET133" s="15">
        <f>AVERAGE(EF133,EK133,EP133,ES133)</f>
        <v>60.446666666666665</v>
      </c>
      <c r="EU133" s="1">
        <v>0</v>
      </c>
      <c r="EV133" s="1">
        <v>0</v>
      </c>
      <c r="EW133" s="1">
        <f>MIN(MAX(EU133:EV133)+0.2*FC133, 100)</f>
        <v>0</v>
      </c>
      <c r="EX133" s="29">
        <v>29.17</v>
      </c>
      <c r="EY133" s="29">
        <v>0</v>
      </c>
      <c r="EZ133" s="29">
        <f>MIN(MAX(EX133:EY133)+0.15*FC133, 100)</f>
        <v>29.17</v>
      </c>
      <c r="FA133" s="1">
        <v>0</v>
      </c>
      <c r="FB133" s="1">
        <v>0</v>
      </c>
      <c r="FC133" s="1">
        <f>MAX(FA133:FB133)</f>
        <v>0</v>
      </c>
      <c r="FD133" s="15">
        <f>AVERAGE(EW133,EZ133,FC133)</f>
        <v>9.7233333333333345</v>
      </c>
      <c r="FE133" s="3">
        <v>0.25</v>
      </c>
      <c r="FF133" s="3">
        <v>0.2</v>
      </c>
      <c r="FG133" s="3">
        <v>0.25</v>
      </c>
      <c r="FH133" s="3">
        <v>0.3</v>
      </c>
      <c r="FI133" s="25">
        <f>MIN(IF(D133="Yes",AR133+DI133,0),100)</f>
        <v>-9.5</v>
      </c>
      <c r="FJ133" s="25">
        <f>IF(FN133&lt;0,FI133+FN133*-4,FI133)</f>
        <v>-9.5</v>
      </c>
      <c r="FK133" s="25">
        <f>MIN(IF(D133="Yes",AR133+EA133,0), 100)</f>
        <v>16.5</v>
      </c>
      <c r="FL133" s="25">
        <f>MIN(IF(D133="Yes",AR133+ET133,0),100)</f>
        <v>61.946666666666665</v>
      </c>
      <c r="FM133" s="25">
        <f>MIN(IF(D133="Yes",AR133+FD133,0), 100)</f>
        <v>11.223333333333334</v>
      </c>
      <c r="FN133" s="26">
        <f>FE133*FI133+FF133*FK133+FG133*FL133+FH133*FM133</f>
        <v>19.778666666666666</v>
      </c>
      <c r="FO133" s="26">
        <f>FE133*FJ133+FF133*FK133+FG133*FL133+FH133*FM133</f>
        <v>19.778666666666666</v>
      </c>
    </row>
    <row r="134" spans="1:171" customFormat="1" x14ac:dyDescent="0.3">
      <c r="A134" s="30">
        <v>1402016049</v>
      </c>
      <c r="B134" s="30" t="s">
        <v>107</v>
      </c>
      <c r="C134" t="s">
        <v>112</v>
      </c>
      <c r="D134" s="2" t="s">
        <v>301</v>
      </c>
      <c r="E134" s="6"/>
      <c r="F134" s="6"/>
      <c r="G134" s="7"/>
      <c r="H134" s="7"/>
      <c r="I134" s="6"/>
      <c r="J134" s="6">
        <v>1</v>
      </c>
      <c r="K134" s="7"/>
      <c r="L134" s="7"/>
      <c r="M134" s="6"/>
      <c r="N134" s="8"/>
      <c r="O134" s="7"/>
      <c r="P134" s="7"/>
      <c r="Q134" s="6"/>
      <c r="R134" s="8"/>
      <c r="S134" s="7"/>
      <c r="T134" s="7"/>
      <c r="U134" s="6"/>
      <c r="V134" s="6"/>
      <c r="W134" s="7"/>
      <c r="X134" s="7"/>
      <c r="Y134" s="6"/>
      <c r="Z134" s="6"/>
      <c r="AA134" s="7"/>
      <c r="AB134" s="7"/>
      <c r="AC134" s="6"/>
      <c r="AD134" s="6"/>
      <c r="AE134" s="7"/>
      <c r="AF134" s="8"/>
      <c r="AG134" s="10">
        <v>14</v>
      </c>
      <c r="AH134" s="10">
        <v>10</v>
      </c>
      <c r="AI134" s="10">
        <f>COUNT(E134:AF134)</f>
        <v>1</v>
      </c>
      <c r="AJ134" s="22">
        <f>IF(D134="Yes",(AG134-AI134+(DI134-50)/AH134)/AG134,0)</f>
        <v>0.52857142857142858</v>
      </c>
      <c r="AK134" s="11">
        <f>SUM(E134:AF134)</f>
        <v>1</v>
      </c>
      <c r="AL134" s="10">
        <f>MAX(AK134-AM134-AN134,0)*-1</f>
        <v>0</v>
      </c>
      <c r="AM134" s="10">
        <v>10</v>
      </c>
      <c r="AN134" s="10">
        <v>3</v>
      </c>
      <c r="AO134" s="7">
        <f>AK134+AL134+AP134</f>
        <v>1</v>
      </c>
      <c r="AP134" s="6"/>
      <c r="AQ134" s="3">
        <v>0.5</v>
      </c>
      <c r="AR134" s="15">
        <f>MIN(AO134,AM134)*AQ134</f>
        <v>0.5</v>
      </c>
      <c r="AS134" s="6">
        <v>0</v>
      </c>
      <c r="AT134" s="6">
        <v>0</v>
      </c>
      <c r="AU134" s="6">
        <v>-5</v>
      </c>
      <c r="AV134" s="6">
        <v>0</v>
      </c>
      <c r="AW134" s="7"/>
      <c r="AX134" s="7">
        <v>-5</v>
      </c>
      <c r="AY134" s="7"/>
      <c r="AZ134" s="7">
        <v>-5</v>
      </c>
      <c r="BA134" s="6"/>
      <c r="BB134" s="6">
        <v>0</v>
      </c>
      <c r="BC134" s="6"/>
      <c r="BD134" s="6">
        <v>-5</v>
      </c>
      <c r="BE134" s="7"/>
      <c r="BF134" s="7">
        <f>IF(EF134&gt;=70, 5, 0)</f>
        <v>0</v>
      </c>
      <c r="BG134" s="7"/>
      <c r="BH134" s="7"/>
      <c r="BI134" s="7">
        <v>0</v>
      </c>
      <c r="BJ134" s="6"/>
      <c r="BK134" s="6">
        <f>IF(EW134&gt;=70, 6, 0)</f>
        <v>0</v>
      </c>
      <c r="BL134" s="6">
        <v>0</v>
      </c>
      <c r="BM134" s="7">
        <v>0</v>
      </c>
      <c r="BN134" s="7">
        <v>-5</v>
      </c>
      <c r="BO134" s="7">
        <v>-5</v>
      </c>
      <c r="BP134" s="6"/>
      <c r="BQ134" s="6">
        <f>IF(EZ134&gt;=70, 6, 0)</f>
        <v>0</v>
      </c>
      <c r="BR134" s="6">
        <v>-5</v>
      </c>
      <c r="BS134" s="7"/>
      <c r="BT134" s="7">
        <v>0</v>
      </c>
      <c r="BU134" s="7">
        <v>-5</v>
      </c>
      <c r="BV134" s="6"/>
      <c r="BW134" s="6">
        <v>0</v>
      </c>
      <c r="BX134" s="6">
        <f>IF(EK134&gt;=70, 5, 0)</f>
        <v>0</v>
      </c>
      <c r="BY134" s="6">
        <v>-5</v>
      </c>
      <c r="BZ134" s="6">
        <v>0</v>
      </c>
      <c r="CA134" s="6">
        <v>0</v>
      </c>
      <c r="CB134" s="6">
        <v>0</v>
      </c>
      <c r="CC134" s="6">
        <v>0</v>
      </c>
      <c r="CD134" s="6">
        <v>0</v>
      </c>
      <c r="CE134" s="6">
        <v>0</v>
      </c>
      <c r="CF134" s="6">
        <v>0</v>
      </c>
      <c r="CG134" s="6">
        <v>0</v>
      </c>
      <c r="CH134" s="6">
        <v>0</v>
      </c>
      <c r="CI134" s="6">
        <v>0</v>
      </c>
      <c r="CJ134" s="6">
        <v>-5</v>
      </c>
      <c r="CK134" s="7">
        <v>0</v>
      </c>
      <c r="CL134" s="7">
        <v>-5</v>
      </c>
      <c r="CM134" s="7">
        <v>-5</v>
      </c>
      <c r="CN134" s="6">
        <v>-5</v>
      </c>
      <c r="CO134" s="6">
        <f>IF(ES134&gt;=70, 5, 0)</f>
        <v>0</v>
      </c>
      <c r="CP134" s="6">
        <v>-5</v>
      </c>
      <c r="CQ134" s="6"/>
      <c r="CR134" s="6">
        <v>-5</v>
      </c>
      <c r="CS134" s="7"/>
      <c r="CT134" s="7">
        <f>IF(FC134&gt;=70, 6, 0)</f>
        <v>0</v>
      </c>
      <c r="CU134" s="7">
        <v>-5</v>
      </c>
      <c r="CV134" s="6"/>
      <c r="CW134" s="7">
        <v>6</v>
      </c>
      <c r="CX134" s="7">
        <v>0</v>
      </c>
      <c r="CY134" s="7">
        <v>0</v>
      </c>
      <c r="CZ134" s="7">
        <v>0</v>
      </c>
      <c r="DA134" s="7">
        <v>10</v>
      </c>
      <c r="DB134" s="7">
        <f>IF(AND(DS134&gt;0,DW134&gt;0),4,0)</f>
        <v>0</v>
      </c>
      <c r="DC134" s="7">
        <f>IF(AND(EF134&gt;0,EK134&gt;0,EP134&gt;0),4,0)</f>
        <v>4</v>
      </c>
      <c r="DD134" s="7">
        <f>IF(SUM(BW134,BY134,CB134,CC134,CE134,CH134,CK134,CL134,CN134,CP134)&gt;-1,4,0)</f>
        <v>0</v>
      </c>
      <c r="DE134" s="7">
        <f>IF(FC134&gt;0,4,0)</f>
        <v>4</v>
      </c>
      <c r="DF134" s="6"/>
      <c r="DG134" s="10">
        <f>SUM(AS134:DF134)</f>
        <v>-56</v>
      </c>
      <c r="DH134" s="10">
        <v>50</v>
      </c>
      <c r="DI134" s="17">
        <f>DG134+DH134</f>
        <v>-6</v>
      </c>
      <c r="DJ134" s="1">
        <v>0</v>
      </c>
      <c r="DK134" s="18">
        <v>75</v>
      </c>
      <c r="DL134" s="18">
        <v>50</v>
      </c>
      <c r="DM134" s="29">
        <f>AVERAGE(DK134:DL134)</f>
        <v>62.5</v>
      </c>
      <c r="DN134" s="1">
        <v>0</v>
      </c>
      <c r="DO134" s="29">
        <v>100</v>
      </c>
      <c r="DP134" s="1">
        <v>0</v>
      </c>
      <c r="DQ134" s="1"/>
      <c r="DR134" s="1">
        <f>IF(DQ134&gt;68, 68, DQ134)</f>
        <v>0</v>
      </c>
      <c r="DS134" s="1">
        <f>MAX(DP134,DR134)</f>
        <v>0</v>
      </c>
      <c r="DT134" s="29"/>
      <c r="DU134" s="29"/>
      <c r="DV134" s="29">
        <f>IF(DU134&gt;68,68,DU134)</f>
        <v>0</v>
      </c>
      <c r="DW134" s="29">
        <f>MAX(DT134,DV134)</f>
        <v>0</v>
      </c>
      <c r="DX134" s="18">
        <v>0</v>
      </c>
      <c r="DY134" s="18">
        <v>0</v>
      </c>
      <c r="DZ134" s="1"/>
      <c r="EA134" s="15">
        <f>AVERAGE(DJ134,DM134:DO134, DS134, DW134)</f>
        <v>27.083333333333332</v>
      </c>
      <c r="EB134" s="1">
        <v>46.67</v>
      </c>
      <c r="EC134" s="1">
        <v>0</v>
      </c>
      <c r="ED134" s="1">
        <v>0</v>
      </c>
      <c r="EE134" s="1">
        <f>IF(ED134&gt;68,68,ED134)</f>
        <v>0</v>
      </c>
      <c r="EF134" s="1">
        <f>MAX(EB134:EC134,EE134)</f>
        <v>46.67</v>
      </c>
      <c r="EG134" s="29">
        <v>27.78</v>
      </c>
      <c r="EH134" s="29">
        <v>0</v>
      </c>
      <c r="EI134" s="29">
        <v>0</v>
      </c>
      <c r="EJ134" s="29">
        <f>IF(EI134&gt;68,68,EI134)</f>
        <v>0</v>
      </c>
      <c r="EK134" s="29">
        <f>MAX(EG134:EH134,EJ134)</f>
        <v>27.78</v>
      </c>
      <c r="EL134" s="1">
        <v>27.78</v>
      </c>
      <c r="EM134" s="1">
        <v>0</v>
      </c>
      <c r="EN134" s="1">
        <v>0</v>
      </c>
      <c r="EO134" s="1">
        <f>IF(EN134&gt;68,68,EN134)</f>
        <v>0</v>
      </c>
      <c r="EP134" s="1">
        <f>MAX(EL134:EM134,EO134)</f>
        <v>27.78</v>
      </c>
      <c r="EQ134" s="29">
        <v>0</v>
      </c>
      <c r="ER134" s="29">
        <v>0</v>
      </c>
      <c r="ES134" s="29"/>
      <c r="ET134" s="15">
        <f>AVERAGE(EF134,EK134,EP134,ES134)</f>
        <v>34.076666666666668</v>
      </c>
      <c r="EU134" s="1">
        <v>0</v>
      </c>
      <c r="EV134" s="1">
        <v>0</v>
      </c>
      <c r="EW134" s="1">
        <f>MIN(MAX(EU134:EV134)+0.2*FC134, 100)</f>
        <v>9</v>
      </c>
      <c r="EX134" s="29">
        <v>0</v>
      </c>
      <c r="EY134" s="29">
        <v>0</v>
      </c>
      <c r="EZ134" s="29">
        <f>MIN(MAX(EX134:EY134)+0.15*FC134, 100)</f>
        <v>6.75</v>
      </c>
      <c r="FA134" s="1">
        <v>45</v>
      </c>
      <c r="FB134" s="1">
        <v>0</v>
      </c>
      <c r="FC134" s="1">
        <f>MAX(FA134:FB134)</f>
        <v>45</v>
      </c>
      <c r="FD134" s="15">
        <f>AVERAGE(EW134,EZ134,FC134)</f>
        <v>20.25</v>
      </c>
      <c r="FE134" s="3">
        <v>0.25</v>
      </c>
      <c r="FF134" s="3">
        <v>0.2</v>
      </c>
      <c r="FG134" s="3">
        <v>0.25</v>
      </c>
      <c r="FH134" s="3">
        <v>0.3</v>
      </c>
      <c r="FI134" s="25">
        <f>MIN(IF(D134="Yes",AR134+DI134,0),100)</f>
        <v>-5.5</v>
      </c>
      <c r="FJ134" s="25">
        <f>IF(FN134&lt;0,FI134+FN134*-4,FI134)</f>
        <v>-5.5</v>
      </c>
      <c r="FK134" s="25">
        <f>MIN(IF(D134="Yes",AR134+EA134,0), 100)</f>
        <v>27.583333333333332</v>
      </c>
      <c r="FL134" s="25">
        <f>MIN(IF(D134="Yes",AR134+ET134,0),100)</f>
        <v>34.576666666666668</v>
      </c>
      <c r="FM134" s="25">
        <f>MIN(IF(D134="Yes",AR134+FD134,0), 100)</f>
        <v>20.75</v>
      </c>
      <c r="FN134" s="26">
        <f>FE134*FI134+FF134*FK134+FG134*FL134+FH134*FM134</f>
        <v>19.010833333333331</v>
      </c>
      <c r="FO134" s="26">
        <f>FE134*FJ134+FF134*FK134+FG134*FL134+FH134*FM134</f>
        <v>19.010833333333331</v>
      </c>
    </row>
    <row r="135" spans="1:171" customFormat="1" x14ac:dyDescent="0.3">
      <c r="A135">
        <v>1402018018</v>
      </c>
      <c r="B135" t="s">
        <v>242</v>
      </c>
      <c r="C135" t="s">
        <v>140</v>
      </c>
      <c r="D135" s="2" t="s">
        <v>301</v>
      </c>
      <c r="E135" s="6">
        <v>1</v>
      </c>
      <c r="F135" s="6"/>
      <c r="G135" s="7"/>
      <c r="H135" s="7"/>
      <c r="I135" s="6">
        <v>1</v>
      </c>
      <c r="J135" s="6"/>
      <c r="K135" s="7">
        <v>1</v>
      </c>
      <c r="L135" s="7">
        <v>1</v>
      </c>
      <c r="M135" s="6"/>
      <c r="N135" s="8"/>
      <c r="O135" s="7"/>
      <c r="P135" s="7"/>
      <c r="Q135" s="6"/>
      <c r="R135" s="8"/>
      <c r="S135" s="7"/>
      <c r="T135" s="7">
        <v>1</v>
      </c>
      <c r="U135" s="6"/>
      <c r="V135" s="6"/>
      <c r="W135" s="7"/>
      <c r="X135" s="7"/>
      <c r="Y135" s="6"/>
      <c r="Z135" s="6"/>
      <c r="AA135" s="7"/>
      <c r="AB135" s="7"/>
      <c r="AC135" s="6"/>
      <c r="AD135" s="6"/>
      <c r="AE135" s="7"/>
      <c r="AF135" s="8"/>
      <c r="AG135" s="10">
        <v>14</v>
      </c>
      <c r="AH135" s="10">
        <v>10</v>
      </c>
      <c r="AI135" s="10">
        <f>COUNT(E135:AF135)</f>
        <v>5</v>
      </c>
      <c r="AJ135" s="22">
        <f>IF(D135="Yes",(AG135-AI135+(DI135-50)/AH135)/AG135,0)</f>
        <v>0.22142857142857139</v>
      </c>
      <c r="AK135" s="11">
        <f>SUM(E135:AF135)</f>
        <v>5</v>
      </c>
      <c r="AL135" s="10">
        <f>MAX(AK135-AM135-AN135,0)*-1</f>
        <v>0</v>
      </c>
      <c r="AM135" s="10">
        <v>10</v>
      </c>
      <c r="AN135" s="10">
        <v>3</v>
      </c>
      <c r="AO135" s="7">
        <f>AK135+AL135+AP135</f>
        <v>5</v>
      </c>
      <c r="AP135" s="6"/>
      <c r="AQ135" s="3">
        <v>0.5</v>
      </c>
      <c r="AR135" s="15">
        <f>MIN(AO135,AM135)*AQ135</f>
        <v>2.5</v>
      </c>
      <c r="AS135" s="6">
        <v>0</v>
      </c>
      <c r="AT135" s="6">
        <v>0</v>
      </c>
      <c r="AU135" s="6">
        <v>1</v>
      </c>
      <c r="AV135" s="6">
        <v>0</v>
      </c>
      <c r="AW135" s="7"/>
      <c r="AX135" s="7">
        <v>0</v>
      </c>
      <c r="AY135" s="7"/>
      <c r="AZ135" s="7">
        <v>0</v>
      </c>
      <c r="BA135" s="6"/>
      <c r="BB135" s="6">
        <v>0</v>
      </c>
      <c r="BC135" s="6"/>
      <c r="BD135" s="6">
        <v>0</v>
      </c>
      <c r="BE135" s="7"/>
      <c r="BF135" s="7">
        <f>IF(EF135&gt;=70, 5, 0)</f>
        <v>0</v>
      </c>
      <c r="BG135" s="7"/>
      <c r="BH135" s="7"/>
      <c r="BI135" s="7">
        <v>-5</v>
      </c>
      <c r="BJ135" s="6"/>
      <c r="BK135" s="6">
        <f>IF(EW135&gt;=70, 6, 0)</f>
        <v>0</v>
      </c>
      <c r="BL135" s="6">
        <v>-5</v>
      </c>
      <c r="BM135" s="7">
        <v>0</v>
      </c>
      <c r="BN135" s="7">
        <v>-5</v>
      </c>
      <c r="BO135" s="7">
        <v>0</v>
      </c>
      <c r="BP135" s="6"/>
      <c r="BQ135" s="6">
        <f>IF(EZ135&gt;=70, 6, 0)</f>
        <v>0</v>
      </c>
      <c r="BR135" s="6">
        <v>0</v>
      </c>
      <c r="BS135" s="7"/>
      <c r="BT135" s="7">
        <v>0</v>
      </c>
      <c r="BU135" s="7">
        <v>0</v>
      </c>
      <c r="BV135" s="6"/>
      <c r="BW135" s="6">
        <v>-5</v>
      </c>
      <c r="BX135" s="6">
        <f>IF(EK135&gt;=70, 5, 0)</f>
        <v>0</v>
      </c>
      <c r="BY135" s="6">
        <v>-5</v>
      </c>
      <c r="BZ135" s="6">
        <v>0</v>
      </c>
      <c r="CA135" s="6">
        <v>0</v>
      </c>
      <c r="CB135" s="6">
        <v>0</v>
      </c>
      <c r="CC135" s="6">
        <v>0</v>
      </c>
      <c r="CD135" s="6">
        <v>0</v>
      </c>
      <c r="CE135" s="6">
        <v>0</v>
      </c>
      <c r="CF135" s="6">
        <v>0</v>
      </c>
      <c r="CG135" s="6">
        <v>0</v>
      </c>
      <c r="CH135" s="6">
        <v>0</v>
      </c>
      <c r="CI135" s="6">
        <v>0</v>
      </c>
      <c r="CJ135" s="6">
        <v>-5</v>
      </c>
      <c r="CK135" s="7">
        <v>0</v>
      </c>
      <c r="CL135" s="7">
        <v>-5</v>
      </c>
      <c r="CM135" s="7">
        <v>-5</v>
      </c>
      <c r="CN135" s="6">
        <v>-5</v>
      </c>
      <c r="CO135" s="6">
        <f>IF(ES135&gt;=70, 5, 0)</f>
        <v>0</v>
      </c>
      <c r="CP135" s="6">
        <v>-5</v>
      </c>
      <c r="CQ135" s="6"/>
      <c r="CR135" s="6">
        <v>-5</v>
      </c>
      <c r="CS135" s="7"/>
      <c r="CT135" s="7">
        <f>IF(FC135&gt;=70, 6, 0)</f>
        <v>0</v>
      </c>
      <c r="CU135" s="7">
        <v>-5</v>
      </c>
      <c r="CV135" s="6"/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f>IF(AND(DS135&gt;0,DW135&gt;0),4,0)</f>
        <v>0</v>
      </c>
      <c r="DC135" s="7">
        <f>IF(AND(EF135&gt;0,EK135&gt;0,EP135&gt;0),4,0)</f>
        <v>0</v>
      </c>
      <c r="DD135" s="7">
        <f>IF(SUM(BW135,BY135,CB135,CC135,CE135,CH135,CK135,CL135,CN135,CP135)&gt;-1,4,0)</f>
        <v>0</v>
      </c>
      <c r="DE135" s="7">
        <f>IF(FC135&gt;0,4,0)</f>
        <v>0</v>
      </c>
      <c r="DF135" s="6"/>
      <c r="DG135" s="10">
        <f>SUM(AS135:DF135)</f>
        <v>-59</v>
      </c>
      <c r="DH135" s="10">
        <v>50</v>
      </c>
      <c r="DI135" s="17">
        <f>DG135+DH135</f>
        <v>-9</v>
      </c>
      <c r="DJ135" s="1">
        <v>57.14</v>
      </c>
      <c r="DK135" s="18">
        <v>50</v>
      </c>
      <c r="DL135" s="18">
        <v>100</v>
      </c>
      <c r="DM135" s="29">
        <f>AVERAGE(DK135:DL135)</f>
        <v>75</v>
      </c>
      <c r="DN135" s="1">
        <v>0</v>
      </c>
      <c r="DO135" s="29">
        <v>75</v>
      </c>
      <c r="DP135" s="1">
        <v>0</v>
      </c>
      <c r="DQ135" s="1"/>
      <c r="DR135" s="1">
        <f>IF(DQ135&gt;68, 68, DQ135)</f>
        <v>0</v>
      </c>
      <c r="DS135" s="1">
        <f>MAX(DP135,DR135)</f>
        <v>0</v>
      </c>
      <c r="DT135" s="29"/>
      <c r="DU135" s="29"/>
      <c r="DV135" s="29">
        <f>IF(DU135&gt;68,68,DU135)</f>
        <v>0</v>
      </c>
      <c r="DW135" s="29">
        <f>MAX(DT135,DV135)</f>
        <v>0</v>
      </c>
      <c r="DX135" s="18">
        <v>0</v>
      </c>
      <c r="DY135" s="18">
        <v>0</v>
      </c>
      <c r="DZ135" s="1"/>
      <c r="EA135" s="15">
        <f>AVERAGE(DJ135,DM135:DO135, DS135, DW135)</f>
        <v>34.523333333333333</v>
      </c>
      <c r="EB135" s="1">
        <v>40</v>
      </c>
      <c r="EC135" s="1">
        <v>0</v>
      </c>
      <c r="ED135" s="1">
        <v>0</v>
      </c>
      <c r="EE135" s="1">
        <f>IF(ED135&gt;68,68,ED135)</f>
        <v>0</v>
      </c>
      <c r="EF135" s="1">
        <f>MAX(EB135:EC135,EE135)</f>
        <v>40</v>
      </c>
      <c r="EG135" s="29">
        <v>0</v>
      </c>
      <c r="EH135" s="29">
        <v>0</v>
      </c>
      <c r="EI135" s="29">
        <v>0</v>
      </c>
      <c r="EJ135" s="29">
        <f>IF(EI135&gt;68,68,EI135)</f>
        <v>0</v>
      </c>
      <c r="EK135" s="29">
        <f>MAX(EG135:EH135,EJ135)</f>
        <v>0</v>
      </c>
      <c r="EL135" s="1">
        <v>0</v>
      </c>
      <c r="EM135" s="1">
        <v>0</v>
      </c>
      <c r="EN135" s="1">
        <v>0</v>
      </c>
      <c r="EO135" s="1">
        <f>IF(EN135&gt;68,68,EN135)</f>
        <v>0</v>
      </c>
      <c r="EP135" s="1">
        <f>MAX(EL135:EM135,EO135)</f>
        <v>0</v>
      </c>
      <c r="EQ135" s="29">
        <v>0</v>
      </c>
      <c r="ER135" s="29">
        <v>0</v>
      </c>
      <c r="ES135" s="29"/>
      <c r="ET135" s="15">
        <f>AVERAGE(EF135,EK135,EP135,ES135)</f>
        <v>13.333333333333334</v>
      </c>
      <c r="EU135" s="1">
        <v>33.33</v>
      </c>
      <c r="EV135" s="1">
        <v>0</v>
      </c>
      <c r="EW135" s="1">
        <f>MIN(MAX(EU135:EV135)+0.2*FC135, 100)</f>
        <v>33.33</v>
      </c>
      <c r="EX135" s="29">
        <v>50</v>
      </c>
      <c r="EY135" s="29">
        <v>0</v>
      </c>
      <c r="EZ135" s="29">
        <f>MIN(MAX(EX135:EY135)+0.15*FC135, 100)</f>
        <v>50</v>
      </c>
      <c r="FA135" s="1">
        <v>0</v>
      </c>
      <c r="FB135" s="1">
        <v>0</v>
      </c>
      <c r="FC135" s="1">
        <f>MAX(FA135:FB135)</f>
        <v>0</v>
      </c>
      <c r="FD135" s="15">
        <f>AVERAGE(EW135,EZ135,FC135)</f>
        <v>27.776666666666667</v>
      </c>
      <c r="FE135" s="3">
        <v>0.25</v>
      </c>
      <c r="FF135" s="3">
        <v>0.2</v>
      </c>
      <c r="FG135" s="3">
        <v>0.25</v>
      </c>
      <c r="FH135" s="3">
        <v>0.3</v>
      </c>
      <c r="FI135" s="25">
        <f>MIN(IF(D135="Yes",AR135+DI135,0),100)</f>
        <v>-6.5</v>
      </c>
      <c r="FJ135" s="25">
        <f>IF(FN135&lt;0,FI135+FN135*-4,FI135)</f>
        <v>-6.5</v>
      </c>
      <c r="FK135" s="25">
        <f>MIN(IF(D135="Yes",AR135+EA135,0), 100)</f>
        <v>37.023333333333333</v>
      </c>
      <c r="FL135" s="25">
        <f>MIN(IF(D135="Yes",AR135+ET135,0),100)</f>
        <v>15.833333333333334</v>
      </c>
      <c r="FM135" s="25">
        <f>MIN(IF(D135="Yes",AR135+FD135,0), 100)</f>
        <v>30.276666666666667</v>
      </c>
      <c r="FN135" s="26">
        <f>FE135*FI135+FF135*FK135+FG135*FL135+FH135*FM135</f>
        <v>18.821000000000002</v>
      </c>
      <c r="FO135" s="26">
        <f>FE135*FJ135+FF135*FK135+FG135*FL135+FH135*FM135</f>
        <v>18.821000000000002</v>
      </c>
    </row>
    <row r="136" spans="1:171" customFormat="1" x14ac:dyDescent="0.3">
      <c r="A136">
        <v>1402019048</v>
      </c>
      <c r="B136" t="s">
        <v>273</v>
      </c>
      <c r="C136" t="s">
        <v>140</v>
      </c>
      <c r="D136" s="2" t="s">
        <v>301</v>
      </c>
      <c r="E136" s="6"/>
      <c r="F136" s="6"/>
      <c r="G136" s="7"/>
      <c r="H136" s="7"/>
      <c r="I136" s="6">
        <v>0</v>
      </c>
      <c r="J136" s="6"/>
      <c r="K136" s="7"/>
      <c r="L136" s="7">
        <v>1</v>
      </c>
      <c r="M136" s="6"/>
      <c r="N136" s="8"/>
      <c r="O136" s="7"/>
      <c r="P136" s="7"/>
      <c r="Q136" s="6"/>
      <c r="R136" s="8"/>
      <c r="S136" s="7"/>
      <c r="T136" s="7"/>
      <c r="U136" s="6"/>
      <c r="V136" s="16"/>
      <c r="W136" s="7"/>
      <c r="X136" s="7"/>
      <c r="Y136" s="6"/>
      <c r="Z136" s="6"/>
      <c r="AA136" s="7"/>
      <c r="AB136" s="7"/>
      <c r="AC136" s="6"/>
      <c r="AD136" s="6"/>
      <c r="AE136" s="7"/>
      <c r="AF136" s="8"/>
      <c r="AG136" s="10">
        <v>14</v>
      </c>
      <c r="AH136" s="10">
        <v>10</v>
      </c>
      <c r="AI136" s="10">
        <f>COUNT(E136:AF136)</f>
        <v>2</v>
      </c>
      <c r="AJ136" s="22">
        <f>IF(D136="Yes",(AG136-AI136+(DI136-50)/AH136)/AG136,0)</f>
        <v>0.69285714285714284</v>
      </c>
      <c r="AK136" s="11">
        <f>SUM(E136:AF136)</f>
        <v>1</v>
      </c>
      <c r="AL136" s="10">
        <f>MAX(AK136-AM136-AN136,0)*-1</f>
        <v>0</v>
      </c>
      <c r="AM136" s="10">
        <v>10</v>
      </c>
      <c r="AN136" s="10">
        <v>3</v>
      </c>
      <c r="AO136" s="7">
        <f>AK136+AL136+AP136</f>
        <v>1</v>
      </c>
      <c r="AP136" s="6"/>
      <c r="AQ136" s="3">
        <v>0.5</v>
      </c>
      <c r="AR136" s="15">
        <f>MIN(AO136,AM136)*AQ136</f>
        <v>0.5</v>
      </c>
      <c r="AS136" s="6">
        <v>0</v>
      </c>
      <c r="AT136" s="6">
        <v>0</v>
      </c>
      <c r="AU136" s="6">
        <v>3</v>
      </c>
      <c r="AV136" s="6">
        <v>0</v>
      </c>
      <c r="AW136" s="7"/>
      <c r="AX136" s="7">
        <v>0</v>
      </c>
      <c r="AY136" s="7"/>
      <c r="AZ136" s="7">
        <v>0</v>
      </c>
      <c r="BA136" s="6"/>
      <c r="BB136" s="6">
        <v>0</v>
      </c>
      <c r="BC136" s="6"/>
      <c r="BD136" s="6">
        <v>0</v>
      </c>
      <c r="BE136" s="7"/>
      <c r="BF136" s="7">
        <f>IF(EF136&gt;=70, 5, 0)</f>
        <v>0</v>
      </c>
      <c r="BG136" s="7"/>
      <c r="BH136" s="7"/>
      <c r="BI136" s="7">
        <v>0</v>
      </c>
      <c r="BJ136" s="6"/>
      <c r="BK136" s="6">
        <f>IF(EW136&gt;=70, 6, 0)</f>
        <v>0</v>
      </c>
      <c r="BL136" s="6">
        <v>-5</v>
      </c>
      <c r="BM136" s="7">
        <v>-5</v>
      </c>
      <c r="BN136" s="7">
        <v>-5</v>
      </c>
      <c r="BO136" s="7">
        <v>-5</v>
      </c>
      <c r="BP136" s="6"/>
      <c r="BQ136" s="6">
        <f>IF(EZ136&gt;=70, 6, 0)</f>
        <v>0</v>
      </c>
      <c r="BR136" s="6">
        <v>0</v>
      </c>
      <c r="BS136" s="7"/>
      <c r="BT136" s="7">
        <v>0</v>
      </c>
      <c r="BU136" s="7">
        <v>0</v>
      </c>
      <c r="BV136" s="6">
        <v>5</v>
      </c>
      <c r="BW136" s="6">
        <v>0</v>
      </c>
      <c r="BX136" s="6">
        <f>IF(EK136&gt;=70, 5, 0)</f>
        <v>0</v>
      </c>
      <c r="BY136" s="6">
        <v>0</v>
      </c>
      <c r="BZ136" s="6">
        <v>0</v>
      </c>
      <c r="CA136" s="6">
        <v>0</v>
      </c>
      <c r="CB136" s="6">
        <v>0</v>
      </c>
      <c r="CC136" s="6">
        <v>0</v>
      </c>
      <c r="CD136" s="6">
        <v>0</v>
      </c>
      <c r="CE136" s="6">
        <v>0</v>
      </c>
      <c r="CF136" s="6">
        <v>0</v>
      </c>
      <c r="CG136" s="6">
        <v>0</v>
      </c>
      <c r="CH136" s="6">
        <v>0</v>
      </c>
      <c r="CI136" s="6">
        <v>0</v>
      </c>
      <c r="CJ136" s="6">
        <v>-5</v>
      </c>
      <c r="CK136" s="7">
        <v>-5</v>
      </c>
      <c r="CL136" s="7">
        <v>-5</v>
      </c>
      <c r="CM136" s="7">
        <v>-5</v>
      </c>
      <c r="CN136" s="6">
        <v>-5</v>
      </c>
      <c r="CO136" s="6">
        <f>IF(ES136&gt;=70, 5, 0)</f>
        <v>0</v>
      </c>
      <c r="CP136" s="6">
        <v>0</v>
      </c>
      <c r="CQ136" s="6"/>
      <c r="CR136" s="6">
        <v>0</v>
      </c>
      <c r="CS136" s="7"/>
      <c r="CT136" s="7">
        <f>IF(FC136&gt;=70, 6, 0)</f>
        <v>0</v>
      </c>
      <c r="CU136" s="7">
        <v>-5</v>
      </c>
      <c r="CV136" s="6"/>
      <c r="CW136" s="7">
        <v>0</v>
      </c>
      <c r="CX136" s="7">
        <v>0</v>
      </c>
      <c r="CY136" s="7">
        <v>15</v>
      </c>
      <c r="CZ136" s="7">
        <v>0</v>
      </c>
      <c r="DA136" s="7">
        <v>0</v>
      </c>
      <c r="DB136" s="7">
        <f>IF(AND(DS136&gt;0,DW136&gt;0),4,0)</f>
        <v>0</v>
      </c>
      <c r="DC136" s="7">
        <f>IF(AND(EF136&gt;0,EK136&gt;0,EP136&gt;0),4,0)</f>
        <v>4</v>
      </c>
      <c r="DD136" s="7">
        <f>IF(SUM(BW136,BY136,CB136,CC136,CE136,CH136,CK136,CL136,CN136,CP136)&gt;-1,4,0)</f>
        <v>0</v>
      </c>
      <c r="DE136" s="7">
        <f>IF(FC136&gt;0,4,0)</f>
        <v>0</v>
      </c>
      <c r="DF136" s="6"/>
      <c r="DG136" s="10">
        <f>SUM(AS136:DF136)</f>
        <v>-23</v>
      </c>
      <c r="DH136" s="10">
        <v>50</v>
      </c>
      <c r="DI136" s="17">
        <f>DG136+DH136</f>
        <v>27</v>
      </c>
      <c r="DJ136" s="1">
        <v>45.71</v>
      </c>
      <c r="DK136" s="18">
        <v>50</v>
      </c>
      <c r="DL136" s="18">
        <v>50</v>
      </c>
      <c r="DM136" s="29">
        <f>AVERAGE(DK136:DL136)</f>
        <v>50</v>
      </c>
      <c r="DN136" s="1">
        <v>0</v>
      </c>
      <c r="DO136" s="29">
        <v>0</v>
      </c>
      <c r="DP136" s="1">
        <v>0</v>
      </c>
      <c r="DQ136" s="1"/>
      <c r="DR136" s="1">
        <f>IF(DQ136&gt;68, 68, DQ136)</f>
        <v>0</v>
      </c>
      <c r="DS136" s="1">
        <f>MAX(DP136,DR136)</f>
        <v>0</v>
      </c>
      <c r="DT136" s="29"/>
      <c r="DU136" s="29"/>
      <c r="DV136" s="29">
        <f>IF(DU136&gt;68,68,DU136)</f>
        <v>0</v>
      </c>
      <c r="DW136" s="29">
        <f>MAX(DT136,DV136)</f>
        <v>0</v>
      </c>
      <c r="DX136" s="18">
        <v>0</v>
      </c>
      <c r="DY136" s="18">
        <v>0</v>
      </c>
      <c r="DZ136" s="1"/>
      <c r="EA136" s="15">
        <f>AVERAGE(DJ136,DM136:DO136, DS136, DW136)</f>
        <v>15.951666666666668</v>
      </c>
      <c r="EB136" s="1">
        <v>40</v>
      </c>
      <c r="EC136" s="1">
        <v>40</v>
      </c>
      <c r="ED136" s="1">
        <v>0</v>
      </c>
      <c r="EE136" s="1">
        <f>IF(ED136&gt;68,68,ED136)</f>
        <v>0</v>
      </c>
      <c r="EF136" s="1">
        <f>MAX(EB136:EC136,EE136)</f>
        <v>40</v>
      </c>
      <c r="EG136" s="29">
        <v>11.11</v>
      </c>
      <c r="EH136" s="29">
        <v>13.33</v>
      </c>
      <c r="EI136" s="29">
        <v>0</v>
      </c>
      <c r="EJ136" s="29">
        <f>IF(EI136&gt;68,68,EI136)</f>
        <v>0</v>
      </c>
      <c r="EK136" s="29">
        <f>MAX(EG136:EH136,EJ136)</f>
        <v>13.33</v>
      </c>
      <c r="EL136" s="1">
        <v>11.11</v>
      </c>
      <c r="EM136" s="1">
        <v>6.67</v>
      </c>
      <c r="EN136" s="1">
        <v>0</v>
      </c>
      <c r="EO136" s="1">
        <f>IF(EN136&gt;68,68,EN136)</f>
        <v>0</v>
      </c>
      <c r="EP136" s="1">
        <f>MAX(EL136:EM136,EO136)</f>
        <v>11.11</v>
      </c>
      <c r="EQ136" s="29">
        <v>0</v>
      </c>
      <c r="ER136" s="29">
        <v>0</v>
      </c>
      <c r="ES136" s="29"/>
      <c r="ET136" s="15">
        <f>AVERAGE(EF136,EK136,EP136,ES136)</f>
        <v>21.48</v>
      </c>
      <c r="EU136" s="1">
        <v>0</v>
      </c>
      <c r="EV136" s="1">
        <v>0</v>
      </c>
      <c r="EW136" s="1">
        <f>MIN(MAX(EU136:EV136)+0.2*FC136, 100)</f>
        <v>0</v>
      </c>
      <c r="EX136" s="29">
        <v>10.42</v>
      </c>
      <c r="EY136" s="29">
        <v>0</v>
      </c>
      <c r="EZ136" s="29">
        <f>MIN(MAX(EX136:EY136)+0.15*FC136, 100)</f>
        <v>10.42</v>
      </c>
      <c r="FA136" s="1">
        <v>0</v>
      </c>
      <c r="FB136" s="1">
        <v>0</v>
      </c>
      <c r="FC136" s="1">
        <f>MAX(FA136:FB136)</f>
        <v>0</v>
      </c>
      <c r="FD136" s="15">
        <f>AVERAGE(EW136,EZ136,FC136)</f>
        <v>3.4733333333333332</v>
      </c>
      <c r="FE136" s="3">
        <v>0.25</v>
      </c>
      <c r="FF136" s="3">
        <v>0.2</v>
      </c>
      <c r="FG136" s="3">
        <v>0.25</v>
      </c>
      <c r="FH136" s="3">
        <v>0.3</v>
      </c>
      <c r="FI136" s="25">
        <f>MIN(IF(D136="Yes",AR136+DI136,0),100)</f>
        <v>27.5</v>
      </c>
      <c r="FJ136" s="25">
        <f>IF(FN136&lt;0,FI136+FN136*-4,FI136)</f>
        <v>27.5</v>
      </c>
      <c r="FK136" s="25">
        <f>MIN(IF(D136="Yes",AR136+EA136,0), 100)</f>
        <v>16.451666666666668</v>
      </c>
      <c r="FL136" s="25">
        <f>MIN(IF(D136="Yes",AR136+ET136,0),100)</f>
        <v>21.98</v>
      </c>
      <c r="FM136" s="25">
        <f>MIN(IF(D136="Yes",AR136+FD136,0), 100)</f>
        <v>3.9733333333333332</v>
      </c>
      <c r="FN136" s="26">
        <f>FE136*FI136+FF136*FK136+FG136*FL136+FH136*FM136</f>
        <v>16.852333333333334</v>
      </c>
      <c r="FO136" s="26">
        <f>FE136*FJ136+FF136*FK136+FG136*FL136+FH136*FM136</f>
        <v>16.852333333333334</v>
      </c>
    </row>
    <row r="137" spans="1:171" customFormat="1" x14ac:dyDescent="0.3">
      <c r="A137">
        <v>1402019064</v>
      </c>
      <c r="B137" t="s">
        <v>155</v>
      </c>
      <c r="C137" t="s">
        <v>112</v>
      </c>
      <c r="D137" s="2" t="s">
        <v>301</v>
      </c>
      <c r="E137" s="6"/>
      <c r="F137" s="6"/>
      <c r="G137" s="7"/>
      <c r="H137" s="7"/>
      <c r="I137" s="6">
        <v>0</v>
      </c>
      <c r="J137" s="6"/>
      <c r="K137" s="7"/>
      <c r="L137" s="7"/>
      <c r="M137" s="6"/>
      <c r="N137" s="8"/>
      <c r="O137" s="7"/>
      <c r="P137" s="7"/>
      <c r="Q137" s="6"/>
      <c r="R137" s="8"/>
      <c r="S137" s="7">
        <v>1</v>
      </c>
      <c r="T137" s="7"/>
      <c r="U137" s="6"/>
      <c r="V137" s="16"/>
      <c r="W137" s="7"/>
      <c r="X137" s="7"/>
      <c r="Y137" s="6"/>
      <c r="Z137" s="6"/>
      <c r="AA137" s="7"/>
      <c r="AB137" s="7"/>
      <c r="AC137" s="6"/>
      <c r="AD137" s="6"/>
      <c r="AE137" s="7"/>
      <c r="AF137" s="8"/>
      <c r="AG137" s="10">
        <v>14</v>
      </c>
      <c r="AH137" s="10">
        <v>10</v>
      </c>
      <c r="AI137" s="10">
        <f>COUNT(E137:AF137)</f>
        <v>2</v>
      </c>
      <c r="AJ137" s="22">
        <f>IF(D137="Yes",(AG137-AI137+(DI137-50)/AH137)/AG137,0)</f>
        <v>0.73571428571428577</v>
      </c>
      <c r="AK137" s="11">
        <f>SUM(E137:AF137)</f>
        <v>1</v>
      </c>
      <c r="AL137" s="10">
        <f>MAX(AK137-AM137-AN137,0)*-1</f>
        <v>0</v>
      </c>
      <c r="AM137" s="10">
        <v>10</v>
      </c>
      <c r="AN137" s="10">
        <v>3</v>
      </c>
      <c r="AO137" s="7">
        <f>AK137+AL137+AP137</f>
        <v>1</v>
      </c>
      <c r="AP137" s="6"/>
      <c r="AQ137" s="3">
        <v>0.5</v>
      </c>
      <c r="AR137" s="15">
        <f>MIN(AO137,AM137)*AQ137</f>
        <v>0.5</v>
      </c>
      <c r="AS137" s="6">
        <v>0</v>
      </c>
      <c r="AT137" s="6">
        <v>0</v>
      </c>
      <c r="AU137" s="6">
        <v>4</v>
      </c>
      <c r="AV137" s="6">
        <v>0</v>
      </c>
      <c r="AW137" s="7"/>
      <c r="AX137" s="7">
        <v>0</v>
      </c>
      <c r="AY137" s="7"/>
      <c r="AZ137" s="7">
        <v>-5</v>
      </c>
      <c r="BA137" s="6"/>
      <c r="BB137" s="6">
        <v>0</v>
      </c>
      <c r="BC137" s="6"/>
      <c r="BD137" s="6">
        <v>-5</v>
      </c>
      <c r="BE137" s="7"/>
      <c r="BF137" s="7">
        <f>IF(EF137&gt;=70, 5, 0)</f>
        <v>0</v>
      </c>
      <c r="BG137" s="7"/>
      <c r="BH137" s="7"/>
      <c r="BI137" s="7">
        <v>0</v>
      </c>
      <c r="BJ137" s="6"/>
      <c r="BK137" s="6">
        <f>IF(EW137&gt;=70, 6, 0)</f>
        <v>0</v>
      </c>
      <c r="BL137" s="6">
        <v>0</v>
      </c>
      <c r="BM137" s="7">
        <v>0</v>
      </c>
      <c r="BN137" s="7">
        <v>0</v>
      </c>
      <c r="BO137" s="7">
        <v>-5</v>
      </c>
      <c r="BP137" s="6"/>
      <c r="BQ137" s="6">
        <f>IF(EZ137&gt;=70, 6, 0)</f>
        <v>0</v>
      </c>
      <c r="BR137" s="6">
        <v>0</v>
      </c>
      <c r="BS137" s="7"/>
      <c r="BT137" s="7">
        <v>0</v>
      </c>
      <c r="BU137" s="7">
        <v>-5</v>
      </c>
      <c r="BV137" s="6">
        <v>5</v>
      </c>
      <c r="BW137" s="6">
        <v>0</v>
      </c>
      <c r="BX137" s="6">
        <f>IF(EK137&gt;=70, 5, 0)</f>
        <v>0</v>
      </c>
      <c r="BY137" s="6">
        <v>0</v>
      </c>
      <c r="BZ137" s="6">
        <v>0</v>
      </c>
      <c r="CA137" s="6">
        <v>0</v>
      </c>
      <c r="CB137" s="6">
        <v>0</v>
      </c>
      <c r="CC137" s="6">
        <v>0</v>
      </c>
      <c r="CD137" s="6">
        <v>0</v>
      </c>
      <c r="CE137" s="6">
        <v>0</v>
      </c>
      <c r="CF137" s="6">
        <v>0</v>
      </c>
      <c r="CG137" s="6">
        <v>0</v>
      </c>
      <c r="CH137" s="6">
        <v>0</v>
      </c>
      <c r="CI137" s="6">
        <v>0</v>
      </c>
      <c r="CJ137" s="6">
        <v>-5</v>
      </c>
      <c r="CK137" s="7">
        <v>0</v>
      </c>
      <c r="CL137" s="7">
        <v>0</v>
      </c>
      <c r="CM137" s="7">
        <v>0</v>
      </c>
      <c r="CN137" s="6">
        <v>0</v>
      </c>
      <c r="CO137" s="6">
        <f>IF(ES137&gt;=70, 5, 0)</f>
        <v>0</v>
      </c>
      <c r="CP137" s="6">
        <v>0</v>
      </c>
      <c r="CQ137" s="6"/>
      <c r="CR137" s="6">
        <v>-5</v>
      </c>
      <c r="CS137" s="7"/>
      <c r="CT137" s="7">
        <f>IF(FC137&gt;=70, 6, 0)</f>
        <v>0</v>
      </c>
      <c r="CU137" s="7">
        <v>0</v>
      </c>
      <c r="CV137" s="6"/>
      <c r="CW137" s="7">
        <v>0</v>
      </c>
      <c r="CX137" s="7">
        <v>0</v>
      </c>
      <c r="CY137" s="7">
        <v>0</v>
      </c>
      <c r="CZ137" s="7">
        <v>0</v>
      </c>
      <c r="DA137" s="7">
        <v>0</v>
      </c>
      <c r="DB137" s="7">
        <f>IF(AND(DS137&gt;0,DW137&gt;0),4,0)</f>
        <v>0</v>
      </c>
      <c r="DC137" s="7">
        <f>IF(AND(EF137&gt;0,EK137&gt;0,EP137&gt;0),4,0)</f>
        <v>0</v>
      </c>
      <c r="DD137" s="7">
        <f>IF(SUM(BW137,BY137,CB137,CC137,CE137,CH137,CK137,CL137,CN137,CP137)&gt;-1,4,0)</f>
        <v>4</v>
      </c>
      <c r="DE137" s="7">
        <f>IF(FC137&gt;0,4,0)</f>
        <v>0</v>
      </c>
      <c r="DF137" s="6"/>
      <c r="DG137" s="10">
        <f>SUM(AS137:DF137)</f>
        <v>-17</v>
      </c>
      <c r="DH137" s="10">
        <v>50</v>
      </c>
      <c r="DI137" s="17">
        <f>DG137+DH137</f>
        <v>33</v>
      </c>
      <c r="DJ137" s="1">
        <v>22.86</v>
      </c>
      <c r="DK137" s="18">
        <v>0</v>
      </c>
      <c r="DL137" s="18">
        <v>0</v>
      </c>
      <c r="DM137" s="29">
        <f>AVERAGE(DK137:DL137)</f>
        <v>0</v>
      </c>
      <c r="DN137" s="1">
        <v>0</v>
      </c>
      <c r="DO137" s="29">
        <v>40</v>
      </c>
      <c r="DP137" s="1">
        <v>0</v>
      </c>
      <c r="DQ137" s="1"/>
      <c r="DR137" s="1">
        <f>IF(DQ137&gt;68, 68, DQ137)</f>
        <v>0</v>
      </c>
      <c r="DS137" s="1">
        <f>MAX(DP137,DR137)</f>
        <v>0</v>
      </c>
      <c r="DT137" s="29"/>
      <c r="DU137" s="29"/>
      <c r="DV137" s="29">
        <f>IF(DU137&gt;68,68,DU137)</f>
        <v>0</v>
      </c>
      <c r="DW137" s="29">
        <f>MAX(DT137,DV137)</f>
        <v>0</v>
      </c>
      <c r="DX137" s="18">
        <v>0</v>
      </c>
      <c r="DY137" s="18">
        <v>0</v>
      </c>
      <c r="DZ137" s="1"/>
      <c r="EA137" s="15">
        <f>AVERAGE(DJ137,DM137:DO137, DS137, DW137)</f>
        <v>10.476666666666667</v>
      </c>
      <c r="EB137" s="1">
        <v>20</v>
      </c>
      <c r="EC137" s="1">
        <v>46.67</v>
      </c>
      <c r="ED137" s="1">
        <v>0</v>
      </c>
      <c r="EE137" s="1">
        <f>IF(ED137&gt;68,68,ED137)</f>
        <v>0</v>
      </c>
      <c r="EF137" s="1">
        <f>MAX(EB137:EC137,EE137)</f>
        <v>46.67</v>
      </c>
      <c r="EG137" s="29">
        <v>0</v>
      </c>
      <c r="EH137" s="29">
        <v>0</v>
      </c>
      <c r="EI137" s="29">
        <v>0</v>
      </c>
      <c r="EJ137" s="29">
        <f>IF(EI137&gt;68,68,EI137)</f>
        <v>0</v>
      </c>
      <c r="EK137" s="29">
        <f>MAX(EG137:EH137,EJ137)</f>
        <v>0</v>
      </c>
      <c r="EL137" s="1">
        <v>0</v>
      </c>
      <c r="EM137" s="1">
        <v>6.67</v>
      </c>
      <c r="EN137" s="1">
        <v>0</v>
      </c>
      <c r="EO137" s="1">
        <f>IF(EN137&gt;68,68,EN137)</f>
        <v>0</v>
      </c>
      <c r="EP137" s="1">
        <f>MAX(EL137:EM137,EO137)</f>
        <v>6.67</v>
      </c>
      <c r="EQ137" s="29">
        <v>0</v>
      </c>
      <c r="ER137" s="29">
        <v>0</v>
      </c>
      <c r="ES137" s="29"/>
      <c r="ET137" s="15">
        <f>AVERAGE(EF137,EK137,EP137,ES137)</f>
        <v>17.78</v>
      </c>
      <c r="EU137" s="1">
        <v>0</v>
      </c>
      <c r="EV137" s="1">
        <v>0</v>
      </c>
      <c r="EW137" s="1">
        <f>MIN(MAX(EU137:EV137)+0.2*FC137, 100)</f>
        <v>0</v>
      </c>
      <c r="EX137" s="29">
        <v>0</v>
      </c>
      <c r="EY137" s="29">
        <v>0</v>
      </c>
      <c r="EZ137" s="29">
        <f>MIN(MAX(EX137:EY137)+0.15*FC137, 100)</f>
        <v>0</v>
      </c>
      <c r="FA137" s="1">
        <v>0</v>
      </c>
      <c r="FB137" s="1">
        <v>0</v>
      </c>
      <c r="FC137" s="1">
        <f>MAX(FA137:FB137)</f>
        <v>0</v>
      </c>
      <c r="FD137" s="15">
        <f>AVERAGE(EW137,EZ137,FC137)</f>
        <v>0</v>
      </c>
      <c r="FE137" s="3">
        <v>0.25</v>
      </c>
      <c r="FF137" s="3">
        <v>0.2</v>
      </c>
      <c r="FG137" s="3">
        <v>0.25</v>
      </c>
      <c r="FH137" s="3">
        <v>0.3</v>
      </c>
      <c r="FI137" s="25">
        <f>MIN(IF(D137="Yes",AR137+DI137,0),100)</f>
        <v>33.5</v>
      </c>
      <c r="FJ137" s="25">
        <f>IF(FN137&lt;0,FI137+FN137*-4,FI137)</f>
        <v>33.5</v>
      </c>
      <c r="FK137" s="25">
        <f>MIN(IF(D137="Yes",AR137+EA137,0), 100)</f>
        <v>10.976666666666667</v>
      </c>
      <c r="FL137" s="25">
        <f>MIN(IF(D137="Yes",AR137+ET137,0),100)</f>
        <v>18.28</v>
      </c>
      <c r="FM137" s="25">
        <f>MIN(IF(D137="Yes",AR137+FD137,0), 100)</f>
        <v>0.5</v>
      </c>
      <c r="FN137" s="26">
        <f>FE137*FI137+FF137*FK137+FG137*FL137+FH137*FM137</f>
        <v>15.290333333333335</v>
      </c>
      <c r="FO137" s="26">
        <f>FE137*FJ137+FF137*FK137+FG137*FL137+FH137*FM137</f>
        <v>15.290333333333335</v>
      </c>
    </row>
    <row r="138" spans="1:171" customFormat="1" x14ac:dyDescent="0.3">
      <c r="A138">
        <v>1402019129</v>
      </c>
      <c r="B138" t="s">
        <v>181</v>
      </c>
      <c r="C138" t="s">
        <v>112</v>
      </c>
      <c r="D138" s="2" t="s">
        <v>301</v>
      </c>
      <c r="E138" s="6"/>
      <c r="F138" s="6"/>
      <c r="G138" s="7">
        <v>1</v>
      </c>
      <c r="H138" s="7">
        <v>1</v>
      </c>
      <c r="I138" s="6">
        <v>1</v>
      </c>
      <c r="J138" s="6"/>
      <c r="K138" s="7"/>
      <c r="L138" s="7"/>
      <c r="M138" s="6">
        <v>1</v>
      </c>
      <c r="N138" s="8"/>
      <c r="O138" s="7"/>
      <c r="P138" s="7"/>
      <c r="Q138" s="6"/>
      <c r="R138" s="8"/>
      <c r="S138" s="7"/>
      <c r="T138" s="7">
        <v>1</v>
      </c>
      <c r="U138" s="6"/>
      <c r="V138" s="6"/>
      <c r="W138" s="7"/>
      <c r="X138" s="7"/>
      <c r="Y138" s="6"/>
      <c r="Z138" s="6"/>
      <c r="AA138" s="7"/>
      <c r="AB138" s="7"/>
      <c r="AC138" s="6"/>
      <c r="AD138" s="6"/>
      <c r="AE138" s="7"/>
      <c r="AF138" s="8"/>
      <c r="AG138" s="10">
        <v>14</v>
      </c>
      <c r="AH138" s="10">
        <v>10</v>
      </c>
      <c r="AI138" s="10">
        <f>COUNT(E138:AF138)</f>
        <v>5</v>
      </c>
      <c r="AJ138" s="22">
        <f>IF(D138="Yes",(AG138-AI138+(DI138-50)/AH138)/AG138,0)</f>
        <v>0.32142857142857145</v>
      </c>
      <c r="AK138" s="11">
        <f>SUM(E138:AF138)</f>
        <v>5</v>
      </c>
      <c r="AL138" s="10">
        <f>MAX(AK138-AM138-AN138,0)*-1</f>
        <v>0</v>
      </c>
      <c r="AM138" s="10">
        <v>10</v>
      </c>
      <c r="AN138" s="10">
        <v>3</v>
      </c>
      <c r="AO138" s="7">
        <f>AK138+AL138+AP138</f>
        <v>5</v>
      </c>
      <c r="AP138" s="6"/>
      <c r="AQ138" s="3">
        <v>0.5</v>
      </c>
      <c r="AR138" s="15">
        <f>MIN(AO138,AM138)*AQ138</f>
        <v>2.5</v>
      </c>
      <c r="AS138" s="6">
        <v>0</v>
      </c>
      <c r="AT138" s="6">
        <v>0</v>
      </c>
      <c r="AU138" s="6">
        <v>0</v>
      </c>
      <c r="AV138" s="6">
        <v>0</v>
      </c>
      <c r="AW138" s="7"/>
      <c r="AX138" s="7">
        <v>0</v>
      </c>
      <c r="AY138" s="7"/>
      <c r="AZ138" s="7">
        <v>0</v>
      </c>
      <c r="BA138" s="6"/>
      <c r="BB138" s="6">
        <v>0</v>
      </c>
      <c r="BC138" s="6"/>
      <c r="BD138" s="6">
        <v>0</v>
      </c>
      <c r="BE138" s="7"/>
      <c r="BF138" s="7">
        <f>IF(EF138&gt;=70, 5, 0)</f>
        <v>0</v>
      </c>
      <c r="BG138" s="7"/>
      <c r="BH138" s="7"/>
      <c r="BI138" s="7">
        <v>0</v>
      </c>
      <c r="BJ138" s="6"/>
      <c r="BK138" s="6">
        <f>IF(EW138&gt;=70, 6, 0)</f>
        <v>0</v>
      </c>
      <c r="BL138" s="6">
        <v>0</v>
      </c>
      <c r="BM138" s="7">
        <v>0</v>
      </c>
      <c r="BN138" s="7">
        <v>-5</v>
      </c>
      <c r="BO138" s="7">
        <v>-5</v>
      </c>
      <c r="BP138" s="6"/>
      <c r="BQ138" s="6">
        <f>IF(EZ138&gt;=70, 6, 0)</f>
        <v>0</v>
      </c>
      <c r="BR138" s="6">
        <v>0</v>
      </c>
      <c r="BS138" s="7"/>
      <c r="BT138" s="7">
        <v>0</v>
      </c>
      <c r="BU138" s="7">
        <v>-5</v>
      </c>
      <c r="BV138" s="6"/>
      <c r="BW138" s="6">
        <v>-5</v>
      </c>
      <c r="BX138" s="6">
        <f>IF(EK138&gt;=70, 5, 0)</f>
        <v>0</v>
      </c>
      <c r="BY138" s="6">
        <v>-5</v>
      </c>
      <c r="BZ138" s="6">
        <v>0</v>
      </c>
      <c r="CA138" s="6">
        <v>0</v>
      </c>
      <c r="CB138" s="6">
        <v>0</v>
      </c>
      <c r="CC138" s="6">
        <v>0</v>
      </c>
      <c r="CD138" s="6">
        <v>0</v>
      </c>
      <c r="CE138" s="6">
        <v>0</v>
      </c>
      <c r="CF138" s="6">
        <v>0</v>
      </c>
      <c r="CG138" s="6">
        <v>0</v>
      </c>
      <c r="CH138" s="6">
        <v>0</v>
      </c>
      <c r="CI138" s="6">
        <v>0</v>
      </c>
      <c r="CJ138" s="6">
        <v>-5</v>
      </c>
      <c r="CK138" s="7">
        <v>-5</v>
      </c>
      <c r="CL138" s="7">
        <v>-5</v>
      </c>
      <c r="CM138" s="7">
        <v>-5</v>
      </c>
      <c r="CN138" s="6">
        <v>-5</v>
      </c>
      <c r="CO138" s="6">
        <f>IF(ES138&gt;=70, 5, 0)</f>
        <v>0</v>
      </c>
      <c r="CP138" s="6">
        <v>-5</v>
      </c>
      <c r="CQ138" s="6"/>
      <c r="CR138" s="6">
        <v>-5</v>
      </c>
      <c r="CS138" s="7"/>
      <c r="CT138" s="7">
        <f>IF(FC138&gt;=70, 6, 0)</f>
        <v>0</v>
      </c>
      <c r="CU138" s="7">
        <v>-5</v>
      </c>
      <c r="CV138" s="6"/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f>IF(AND(DS138&gt;0,DW138&gt;0),4,0)</f>
        <v>0</v>
      </c>
      <c r="DC138" s="7">
        <f>IF(AND(EF138&gt;0,EK138&gt;0,EP138&gt;0),4,0)</f>
        <v>0</v>
      </c>
      <c r="DD138" s="7">
        <f>IF(SUM(BW138,BY138,CB138,CC138,CE138,CH138,CK138,CL138,CN138,CP138)&gt;-1,4,0)</f>
        <v>0</v>
      </c>
      <c r="DE138" s="7">
        <f>IF(FC138&gt;0,4,0)</f>
        <v>0</v>
      </c>
      <c r="DF138" s="6">
        <f>10+5+5</f>
        <v>20</v>
      </c>
      <c r="DG138" s="10">
        <f>SUM(AS138:DF138)</f>
        <v>-45</v>
      </c>
      <c r="DH138" s="10">
        <v>50</v>
      </c>
      <c r="DI138" s="17">
        <f>DG138+DH138</f>
        <v>5</v>
      </c>
      <c r="DJ138" s="1">
        <v>77.14</v>
      </c>
      <c r="DK138" s="18">
        <v>0</v>
      </c>
      <c r="DL138" s="18">
        <v>0</v>
      </c>
      <c r="DM138" s="29">
        <f>AVERAGE(DK138:DL138)</f>
        <v>0</v>
      </c>
      <c r="DN138" s="1">
        <v>0</v>
      </c>
      <c r="DO138" s="29">
        <v>0</v>
      </c>
      <c r="DP138" s="1">
        <v>0</v>
      </c>
      <c r="DQ138" s="1"/>
      <c r="DR138" s="1">
        <f>IF(DQ138&gt;68, 68, DQ138)</f>
        <v>0</v>
      </c>
      <c r="DS138" s="1">
        <f>MAX(DP138,DR138)</f>
        <v>0</v>
      </c>
      <c r="DT138" s="29"/>
      <c r="DU138" s="29"/>
      <c r="DV138" s="29">
        <f>IF(DU138&gt;68,68,DU138)</f>
        <v>0</v>
      </c>
      <c r="DW138" s="29">
        <f>MAX(DT138,DV138)</f>
        <v>0</v>
      </c>
      <c r="DX138" s="18">
        <v>0</v>
      </c>
      <c r="DY138" s="18">
        <v>0</v>
      </c>
      <c r="DZ138" s="1"/>
      <c r="EA138" s="15">
        <f>AVERAGE(DJ138,DM138:DO138, DS138, DW138)</f>
        <v>12.856666666666667</v>
      </c>
      <c r="EB138" s="1">
        <v>26.67</v>
      </c>
      <c r="EC138" s="1">
        <v>0</v>
      </c>
      <c r="ED138" s="1">
        <v>0</v>
      </c>
      <c r="EE138" s="1">
        <f>IF(ED138&gt;68,68,ED138)</f>
        <v>0</v>
      </c>
      <c r="EF138" s="1">
        <f>MAX(EB138:EC138,EE138)</f>
        <v>26.67</v>
      </c>
      <c r="EG138" s="29">
        <v>0</v>
      </c>
      <c r="EH138" s="29">
        <v>0</v>
      </c>
      <c r="EI138" s="29">
        <v>0</v>
      </c>
      <c r="EJ138" s="29">
        <f>IF(EI138&gt;68,68,EI138)</f>
        <v>0</v>
      </c>
      <c r="EK138" s="29">
        <f>MAX(EG138:EH138,EJ138)</f>
        <v>0</v>
      </c>
      <c r="EL138" s="1">
        <v>0</v>
      </c>
      <c r="EM138" s="1">
        <v>0</v>
      </c>
      <c r="EN138" s="1">
        <v>0</v>
      </c>
      <c r="EO138" s="1">
        <f>IF(EN138&gt;68,68,EN138)</f>
        <v>0</v>
      </c>
      <c r="EP138" s="1">
        <f>MAX(EL138:EM138,EO138)</f>
        <v>0</v>
      </c>
      <c r="EQ138" s="29">
        <v>0</v>
      </c>
      <c r="ER138" s="29">
        <v>0</v>
      </c>
      <c r="ES138" s="29"/>
      <c r="ET138" s="15">
        <f>AVERAGE(EF138,EK138,EP138,ES138)</f>
        <v>8.89</v>
      </c>
      <c r="EU138" s="1">
        <v>46.67</v>
      </c>
      <c r="EV138" s="1">
        <v>0</v>
      </c>
      <c r="EW138" s="1">
        <f>MIN(MAX(EU138:EV138)+0.2*FC138, 100)</f>
        <v>46.67</v>
      </c>
      <c r="EX138" s="29">
        <v>8.33</v>
      </c>
      <c r="EY138" s="29">
        <v>0</v>
      </c>
      <c r="EZ138" s="29">
        <f>MIN(MAX(EX138:EY138)+0.15*FC138, 100)</f>
        <v>8.33</v>
      </c>
      <c r="FA138" s="1">
        <v>0</v>
      </c>
      <c r="FB138" s="1">
        <v>0</v>
      </c>
      <c r="FC138" s="1">
        <f>MAX(FA138:FB138)</f>
        <v>0</v>
      </c>
      <c r="FD138" s="15">
        <f>AVERAGE(EW138,EZ138,FC138)</f>
        <v>18.333333333333332</v>
      </c>
      <c r="FE138" s="3">
        <v>0.25</v>
      </c>
      <c r="FF138" s="3">
        <v>0.2</v>
      </c>
      <c r="FG138" s="3">
        <v>0.25</v>
      </c>
      <c r="FH138" s="3">
        <v>0.3</v>
      </c>
      <c r="FI138" s="25">
        <f>MIN(IF(D138="Yes",AR138+DI138,0),100)</f>
        <v>7.5</v>
      </c>
      <c r="FJ138" s="25">
        <f>IF(FN138&lt;0,FI138+FN138*-4,FI138)</f>
        <v>7.5</v>
      </c>
      <c r="FK138" s="25">
        <f>MIN(IF(D138="Yes",AR138+EA138,0), 100)</f>
        <v>15.356666666666667</v>
      </c>
      <c r="FL138" s="25">
        <f>MIN(IF(D138="Yes",AR138+ET138,0),100)</f>
        <v>11.39</v>
      </c>
      <c r="FM138" s="25">
        <f>MIN(IF(D138="Yes",AR138+FD138,0), 100)</f>
        <v>20.833333333333332</v>
      </c>
      <c r="FN138" s="26">
        <f>FE138*FI138+FF138*FK138+FG138*FL138+FH138*FM138</f>
        <v>14.043833333333332</v>
      </c>
      <c r="FO138" s="26">
        <f>FE138*FJ138+FF138*FK138+FG138*FL138+FH138*FM138</f>
        <v>14.043833333333332</v>
      </c>
    </row>
    <row r="139" spans="1:171" customFormat="1" x14ac:dyDescent="0.3">
      <c r="A139">
        <v>1402019107</v>
      </c>
      <c r="B139" t="s">
        <v>292</v>
      </c>
      <c r="C139" t="s">
        <v>140</v>
      </c>
      <c r="D139" s="2" t="s">
        <v>301</v>
      </c>
      <c r="E139" s="6"/>
      <c r="F139" s="6"/>
      <c r="G139" s="7"/>
      <c r="H139" s="7"/>
      <c r="I139" s="6">
        <v>0</v>
      </c>
      <c r="J139" s="6">
        <v>1</v>
      </c>
      <c r="K139" s="7"/>
      <c r="L139" s="7"/>
      <c r="M139" s="6"/>
      <c r="N139" s="8"/>
      <c r="O139" s="7"/>
      <c r="P139" s="7"/>
      <c r="Q139" s="6"/>
      <c r="R139" s="8"/>
      <c r="S139" s="7"/>
      <c r="T139" s="7"/>
      <c r="U139" s="6"/>
      <c r="V139" s="6"/>
      <c r="W139" s="7"/>
      <c r="X139" s="7"/>
      <c r="Y139" s="6"/>
      <c r="Z139" s="6"/>
      <c r="AA139" s="7"/>
      <c r="AB139" s="7"/>
      <c r="AC139" s="6"/>
      <c r="AD139" s="6"/>
      <c r="AE139" s="7"/>
      <c r="AF139" s="8"/>
      <c r="AG139" s="10">
        <v>14</v>
      </c>
      <c r="AH139" s="10">
        <v>10</v>
      </c>
      <c r="AI139" s="10">
        <f>COUNT(E139:AF139)</f>
        <v>2</v>
      </c>
      <c r="AJ139" s="22">
        <f>IF(D139="Yes",(AG139-AI139+(DI139-50)/AH139)/AG139,0)</f>
        <v>0.37142857142857144</v>
      </c>
      <c r="AK139" s="11">
        <f>SUM(E139:AF139)</f>
        <v>1</v>
      </c>
      <c r="AL139" s="10">
        <f>MAX(AK139-AM139-AN139,0)*-1</f>
        <v>0</v>
      </c>
      <c r="AM139" s="10">
        <v>10</v>
      </c>
      <c r="AN139" s="10">
        <v>3</v>
      </c>
      <c r="AO139" s="7">
        <f>AK139+AL139+AP139</f>
        <v>1</v>
      </c>
      <c r="AP139" s="6"/>
      <c r="AQ139" s="3">
        <v>0.5</v>
      </c>
      <c r="AR139" s="15">
        <f>MIN(AO139,AM139)*AQ139</f>
        <v>0.5</v>
      </c>
      <c r="AS139" s="6">
        <v>0</v>
      </c>
      <c r="AT139" s="6">
        <v>0</v>
      </c>
      <c r="AU139" s="6">
        <v>0</v>
      </c>
      <c r="AV139" s="6">
        <v>0</v>
      </c>
      <c r="AW139" s="7"/>
      <c r="AX139" s="7">
        <v>0</v>
      </c>
      <c r="AY139" s="7"/>
      <c r="AZ139" s="7">
        <v>-5</v>
      </c>
      <c r="BA139" s="6"/>
      <c r="BB139" s="6">
        <v>3</v>
      </c>
      <c r="BC139" s="6"/>
      <c r="BD139" s="6">
        <v>-5</v>
      </c>
      <c r="BE139" s="7"/>
      <c r="BF139" s="7">
        <f>IF(EF139&gt;=70, 5, 0)</f>
        <v>0</v>
      </c>
      <c r="BG139" s="7"/>
      <c r="BH139" s="7"/>
      <c r="BI139" s="7">
        <v>-5</v>
      </c>
      <c r="BJ139" s="6"/>
      <c r="BK139" s="6">
        <f>IF(EW139&gt;=70, 6, 0)</f>
        <v>0</v>
      </c>
      <c r="BL139" s="6">
        <v>-5</v>
      </c>
      <c r="BM139" s="7">
        <v>0</v>
      </c>
      <c r="BN139" s="7">
        <v>-5</v>
      </c>
      <c r="BO139" s="7">
        <v>-5</v>
      </c>
      <c r="BP139" s="6"/>
      <c r="BQ139" s="6">
        <f>IF(EZ139&gt;=70, 6, 0)</f>
        <v>0</v>
      </c>
      <c r="BR139" s="6">
        <v>-5</v>
      </c>
      <c r="BS139" s="7"/>
      <c r="BT139" s="7">
        <v>-5</v>
      </c>
      <c r="BU139" s="7">
        <v>-5</v>
      </c>
      <c r="BV139" s="6"/>
      <c r="BW139" s="6">
        <v>-5</v>
      </c>
      <c r="BX139" s="6">
        <f>IF(EK139&gt;=70, 5, 0)</f>
        <v>5</v>
      </c>
      <c r="BY139" s="6">
        <v>-5</v>
      </c>
      <c r="BZ139" s="6">
        <v>0</v>
      </c>
      <c r="CA139" s="6">
        <v>0</v>
      </c>
      <c r="CB139" s="6">
        <v>0</v>
      </c>
      <c r="CC139" s="6">
        <v>0</v>
      </c>
      <c r="CD139" s="6">
        <v>0</v>
      </c>
      <c r="CE139" s="6">
        <v>0</v>
      </c>
      <c r="CF139" s="6">
        <v>0</v>
      </c>
      <c r="CG139" s="6">
        <v>0</v>
      </c>
      <c r="CH139" s="6">
        <v>0</v>
      </c>
      <c r="CI139" s="6">
        <v>0</v>
      </c>
      <c r="CJ139" s="6">
        <v>-5</v>
      </c>
      <c r="CK139" s="7">
        <v>0</v>
      </c>
      <c r="CL139" s="7">
        <v>0</v>
      </c>
      <c r="CM139" s="7">
        <v>-5</v>
      </c>
      <c r="CN139" s="6">
        <v>0</v>
      </c>
      <c r="CO139" s="6">
        <f>IF(ES139&gt;=70, 5, 0)</f>
        <v>0</v>
      </c>
      <c r="CP139" s="6">
        <v>-5</v>
      </c>
      <c r="CQ139" s="6"/>
      <c r="CR139" s="6">
        <v>-5</v>
      </c>
      <c r="CS139" s="7"/>
      <c r="CT139" s="7">
        <f>IF(FC139&gt;=70, 6, 0)</f>
        <v>0</v>
      </c>
      <c r="CU139" s="7">
        <v>-5</v>
      </c>
      <c r="CV139" s="6"/>
      <c r="CW139" s="7">
        <v>0</v>
      </c>
      <c r="CX139" s="7">
        <v>0</v>
      </c>
      <c r="CY139" s="7">
        <v>0</v>
      </c>
      <c r="CZ139" s="7">
        <v>0</v>
      </c>
      <c r="DA139" s="7">
        <v>0</v>
      </c>
      <c r="DB139" s="7">
        <f>IF(AND(DS139&gt;0,DW139&gt;0),4,0)</f>
        <v>0</v>
      </c>
      <c r="DC139" s="7">
        <f>IF(AND(EF139&gt;0,EK139&gt;0,EP139&gt;0),4,0)</f>
        <v>4</v>
      </c>
      <c r="DD139" s="7">
        <f>IF(SUM(BW139,BY139,CB139,CC139,CE139,CH139,CK139,CL139,CN139,CP139)&gt;-1,4,0)</f>
        <v>0</v>
      </c>
      <c r="DE139" s="7">
        <f>IF(FC139&gt;0,4,0)</f>
        <v>0</v>
      </c>
      <c r="DF139" s="6"/>
      <c r="DG139" s="10">
        <f>SUM(AS139:DF139)</f>
        <v>-68</v>
      </c>
      <c r="DH139" s="10">
        <v>50</v>
      </c>
      <c r="DI139" s="17">
        <f>DG139+DH139</f>
        <v>-18</v>
      </c>
      <c r="DJ139" s="1">
        <v>20</v>
      </c>
      <c r="DK139" s="18">
        <v>0</v>
      </c>
      <c r="DL139" s="18">
        <v>0</v>
      </c>
      <c r="DM139" s="29">
        <f>AVERAGE(DK139:DL139)</f>
        <v>0</v>
      </c>
      <c r="DN139" s="1">
        <v>0</v>
      </c>
      <c r="DO139" s="29">
        <v>0</v>
      </c>
      <c r="DP139" s="1">
        <v>0</v>
      </c>
      <c r="DQ139" s="1"/>
      <c r="DR139" s="1">
        <f>IF(DQ139&gt;68, 68, DQ139)</f>
        <v>0</v>
      </c>
      <c r="DS139" s="1">
        <f>MAX(DP139,DR139)</f>
        <v>0</v>
      </c>
      <c r="DT139" s="29"/>
      <c r="DU139" s="29"/>
      <c r="DV139" s="29">
        <f>IF(DU139&gt;68,68,DU139)</f>
        <v>0</v>
      </c>
      <c r="DW139" s="29">
        <f>MAX(DT139,DV139)</f>
        <v>0</v>
      </c>
      <c r="DX139" s="18">
        <v>0</v>
      </c>
      <c r="DY139" s="18">
        <v>0</v>
      </c>
      <c r="DZ139" s="1"/>
      <c r="EA139" s="15">
        <f>AVERAGE(DJ139,DM139:DO139, DS139, DW139)</f>
        <v>3.3333333333333335</v>
      </c>
      <c r="EB139" s="1">
        <v>0</v>
      </c>
      <c r="EC139" s="1">
        <v>26.67</v>
      </c>
      <c r="ED139" s="1">
        <v>0</v>
      </c>
      <c r="EE139" s="1">
        <f>IF(ED139&gt;68,68,ED139)</f>
        <v>0</v>
      </c>
      <c r="EF139" s="1">
        <f>MAX(EB139:EC139,EE139)</f>
        <v>26.67</v>
      </c>
      <c r="EG139" s="29">
        <v>0</v>
      </c>
      <c r="EH139" s="29">
        <v>86.67</v>
      </c>
      <c r="EI139" s="29">
        <v>0</v>
      </c>
      <c r="EJ139" s="29">
        <f>IF(EI139&gt;68,68,EI139)</f>
        <v>0</v>
      </c>
      <c r="EK139" s="29">
        <f>MAX(EG139:EH139,EJ139)</f>
        <v>86.67</v>
      </c>
      <c r="EL139" s="1">
        <v>0</v>
      </c>
      <c r="EM139" s="1">
        <v>86.67</v>
      </c>
      <c r="EN139" s="1">
        <v>0</v>
      </c>
      <c r="EO139" s="1">
        <f>IF(EN139&gt;68,68,EN139)</f>
        <v>0</v>
      </c>
      <c r="EP139" s="1">
        <f>MAX(EL139:EM139,EO139)</f>
        <v>86.67</v>
      </c>
      <c r="EQ139" s="29">
        <v>0</v>
      </c>
      <c r="ER139" s="29">
        <v>0</v>
      </c>
      <c r="ES139" s="29"/>
      <c r="ET139" s="15">
        <f>AVERAGE(EF139,EK139,EP139,ES139)</f>
        <v>66.67</v>
      </c>
      <c r="EU139" s="1">
        <v>0</v>
      </c>
      <c r="EV139" s="1">
        <v>0</v>
      </c>
      <c r="EW139" s="1">
        <f>MIN(MAX(EU139:EV139)+0.2*FC139, 100)</f>
        <v>0</v>
      </c>
      <c r="EX139" s="29">
        <v>0</v>
      </c>
      <c r="EY139" s="29">
        <v>0</v>
      </c>
      <c r="EZ139" s="29">
        <f>MIN(MAX(EX139:EY139)+0.15*FC139, 100)</f>
        <v>0</v>
      </c>
      <c r="FA139" s="1">
        <v>0</v>
      </c>
      <c r="FB139" s="1">
        <v>0</v>
      </c>
      <c r="FC139" s="1">
        <f>MAX(FA139:FB139)</f>
        <v>0</v>
      </c>
      <c r="FD139" s="15">
        <f>AVERAGE(EW139,EZ139,FC139)</f>
        <v>0</v>
      </c>
      <c r="FE139" s="3">
        <v>0.25</v>
      </c>
      <c r="FF139" s="3">
        <v>0.2</v>
      </c>
      <c r="FG139" s="3">
        <v>0.25</v>
      </c>
      <c r="FH139" s="3">
        <v>0.3</v>
      </c>
      <c r="FI139" s="25">
        <f>MIN(IF(D139="Yes",AR139+DI139,0),100)</f>
        <v>-17.5</v>
      </c>
      <c r="FJ139" s="25">
        <f>IF(FN139&lt;0,FI139+FN139*-4,FI139)</f>
        <v>-17.5</v>
      </c>
      <c r="FK139" s="25">
        <f>MIN(IF(D139="Yes",AR139+EA139,0), 100)</f>
        <v>3.8333333333333335</v>
      </c>
      <c r="FL139" s="25">
        <f>MIN(IF(D139="Yes",AR139+ET139,0),100)</f>
        <v>67.17</v>
      </c>
      <c r="FM139" s="25">
        <f>MIN(IF(D139="Yes",AR139+FD139,0), 100)</f>
        <v>0.5</v>
      </c>
      <c r="FN139" s="26">
        <f>FE139*FI139+FF139*FK139+FG139*FL139+FH139*FM139</f>
        <v>13.334166666666667</v>
      </c>
      <c r="FO139" s="26">
        <f>FE139*FJ139+FF139*FK139+FG139*FL139+FH139*FM139</f>
        <v>13.334166666666667</v>
      </c>
    </row>
    <row r="140" spans="1:171" customFormat="1" x14ac:dyDescent="0.3">
      <c r="A140">
        <v>1402019106</v>
      </c>
      <c r="B140" t="s">
        <v>231</v>
      </c>
      <c r="C140" t="s">
        <v>114</v>
      </c>
      <c r="D140" s="2" t="s">
        <v>301</v>
      </c>
      <c r="E140" s="6">
        <v>1</v>
      </c>
      <c r="F140" s="6"/>
      <c r="G140" s="7"/>
      <c r="H140" s="7">
        <v>1</v>
      </c>
      <c r="I140" s="6"/>
      <c r="J140" s="6"/>
      <c r="K140" s="7"/>
      <c r="L140" s="7"/>
      <c r="M140" s="6"/>
      <c r="N140" s="8"/>
      <c r="O140" s="7"/>
      <c r="P140" s="7"/>
      <c r="Q140" s="6"/>
      <c r="R140" s="8"/>
      <c r="S140" s="7"/>
      <c r="T140" s="7"/>
      <c r="U140" s="6"/>
      <c r="V140" s="6"/>
      <c r="W140" s="7"/>
      <c r="X140" s="7"/>
      <c r="Y140" s="6"/>
      <c r="Z140" s="6"/>
      <c r="AA140" s="7"/>
      <c r="AB140" s="7"/>
      <c r="AC140" s="6"/>
      <c r="AD140" s="6"/>
      <c r="AE140" s="7"/>
      <c r="AF140" s="8"/>
      <c r="AG140" s="10">
        <v>14</v>
      </c>
      <c r="AH140" s="10">
        <v>10</v>
      </c>
      <c r="AI140" s="10">
        <f>COUNT(E140:AF140)</f>
        <v>2</v>
      </c>
      <c r="AJ140" s="22">
        <f>IF(D140="Yes",(AG140-AI140+(DI140-50)/AH140)/AG140,0)</f>
        <v>0.5714285714285714</v>
      </c>
      <c r="AK140" s="11">
        <f>SUM(E140:AF140)</f>
        <v>2</v>
      </c>
      <c r="AL140" s="10">
        <f>MAX(AK140-AM140-AN140,0)*-1</f>
        <v>0</v>
      </c>
      <c r="AM140" s="10">
        <v>10</v>
      </c>
      <c r="AN140" s="10">
        <v>3</v>
      </c>
      <c r="AO140" s="7">
        <f>AK140+AL140+AP140</f>
        <v>2</v>
      </c>
      <c r="AP140" s="6"/>
      <c r="AQ140" s="3">
        <v>0.5</v>
      </c>
      <c r="AR140" s="15">
        <f>MIN(AO140,AM140)*AQ140</f>
        <v>1</v>
      </c>
      <c r="AS140" s="6">
        <v>0</v>
      </c>
      <c r="AT140" s="6">
        <v>0</v>
      </c>
      <c r="AU140" s="6">
        <v>0</v>
      </c>
      <c r="AV140" s="6">
        <v>0</v>
      </c>
      <c r="AW140" s="7"/>
      <c r="AX140" s="7">
        <v>0</v>
      </c>
      <c r="AY140" s="7"/>
      <c r="AZ140" s="7">
        <v>-5</v>
      </c>
      <c r="BA140" s="6"/>
      <c r="BB140" s="6">
        <v>0</v>
      </c>
      <c r="BC140" s="6"/>
      <c r="BD140" s="6">
        <v>0</v>
      </c>
      <c r="BE140" s="7"/>
      <c r="BF140" s="7">
        <f>IF(EF140&gt;=70, 5, 0)</f>
        <v>0</v>
      </c>
      <c r="BG140" s="7"/>
      <c r="BH140" s="7"/>
      <c r="BI140" s="7">
        <v>-5</v>
      </c>
      <c r="BJ140" s="6"/>
      <c r="BK140" s="6">
        <f>IF(EW140&gt;=70, 6, 0)</f>
        <v>0</v>
      </c>
      <c r="BL140" s="6">
        <v>-5</v>
      </c>
      <c r="BM140" s="7">
        <v>0</v>
      </c>
      <c r="BN140" s="7">
        <v>-5</v>
      </c>
      <c r="BO140" s="7">
        <v>0</v>
      </c>
      <c r="BP140" s="6"/>
      <c r="BQ140" s="6">
        <f>IF(EZ140&gt;=70, 6, 0)</f>
        <v>0</v>
      </c>
      <c r="BR140" s="6">
        <v>0</v>
      </c>
      <c r="BS140" s="7"/>
      <c r="BT140" s="7">
        <v>-5</v>
      </c>
      <c r="BU140" s="7">
        <v>-5</v>
      </c>
      <c r="BV140" s="6"/>
      <c r="BW140" s="6">
        <v>0</v>
      </c>
      <c r="BX140" s="6">
        <f>IF(EK140&gt;=70, 5, 0)</f>
        <v>0</v>
      </c>
      <c r="BY140" s="6">
        <v>0</v>
      </c>
      <c r="BZ140" s="6">
        <v>0</v>
      </c>
      <c r="CA140" s="6">
        <v>0</v>
      </c>
      <c r="CB140" s="6">
        <v>0</v>
      </c>
      <c r="CC140" s="6">
        <v>0</v>
      </c>
      <c r="CD140" s="6">
        <v>0</v>
      </c>
      <c r="CE140" s="6">
        <v>0</v>
      </c>
      <c r="CF140" s="6">
        <v>0</v>
      </c>
      <c r="CG140" s="6">
        <v>0</v>
      </c>
      <c r="CH140" s="6">
        <v>0</v>
      </c>
      <c r="CI140" s="6">
        <v>0</v>
      </c>
      <c r="CJ140" s="6">
        <v>0</v>
      </c>
      <c r="CK140" s="7">
        <v>0</v>
      </c>
      <c r="CL140" s="7">
        <v>0</v>
      </c>
      <c r="CM140" s="7">
        <v>0</v>
      </c>
      <c r="CN140" s="6">
        <v>-5</v>
      </c>
      <c r="CO140" s="6">
        <f>IF(ES140&gt;=70, 5, 0)</f>
        <v>0</v>
      </c>
      <c r="CP140" s="6">
        <v>-5</v>
      </c>
      <c r="CQ140" s="6"/>
      <c r="CR140" s="6">
        <v>-5</v>
      </c>
      <c r="CS140" s="7"/>
      <c r="CT140" s="7">
        <f>IF(FC140&gt;=70, 6, 0)</f>
        <v>0</v>
      </c>
      <c r="CU140" s="7">
        <v>-5</v>
      </c>
      <c r="CV140" s="6"/>
      <c r="CW140" s="7">
        <v>0</v>
      </c>
      <c r="CX140" s="7">
        <v>0</v>
      </c>
      <c r="CY140" s="7">
        <v>10</v>
      </c>
      <c r="CZ140" s="7">
        <v>0</v>
      </c>
      <c r="DA140" s="7">
        <v>0</v>
      </c>
      <c r="DB140" s="7">
        <f>IF(AND(DS140&gt;0,DW140&gt;0),4,0)</f>
        <v>0</v>
      </c>
      <c r="DC140" s="7">
        <f>IF(AND(EF140&gt;0,EK140&gt;0,EP140&gt;0),4,0)</f>
        <v>0</v>
      </c>
      <c r="DD140" s="7">
        <f>IF(SUM(BW140,BY140,CB140,CC140,CE140,CH140,CK140,CL140,CN140,CP140)&gt;-1,4,0)</f>
        <v>0</v>
      </c>
      <c r="DE140" s="7">
        <f>IF(FC140&gt;0,4,0)</f>
        <v>0</v>
      </c>
      <c r="DF140" s="6"/>
      <c r="DG140" s="10">
        <f>SUM(AS140:DF140)</f>
        <v>-40</v>
      </c>
      <c r="DH140" s="10">
        <v>50</v>
      </c>
      <c r="DI140" s="17">
        <f>DG140+DH140</f>
        <v>10</v>
      </c>
      <c r="DJ140" s="1">
        <v>74.290000000000006</v>
      </c>
      <c r="DK140" s="18">
        <v>75</v>
      </c>
      <c r="DL140" s="18">
        <v>50</v>
      </c>
      <c r="DM140" s="29">
        <f>AVERAGE(DK140:DL140)</f>
        <v>62.5</v>
      </c>
      <c r="DN140" s="1">
        <v>0</v>
      </c>
      <c r="DO140" s="29">
        <v>0</v>
      </c>
      <c r="DP140" s="1">
        <v>0</v>
      </c>
      <c r="DQ140" s="1"/>
      <c r="DR140" s="1">
        <f>IF(DQ140&gt;68, 68, DQ140)</f>
        <v>0</v>
      </c>
      <c r="DS140" s="1">
        <f>MAX(DP140,DR140)</f>
        <v>0</v>
      </c>
      <c r="DT140" s="29"/>
      <c r="DU140" s="29"/>
      <c r="DV140" s="29">
        <f>IF(DU140&gt;68,68,DU140)</f>
        <v>0</v>
      </c>
      <c r="DW140" s="29">
        <f>MAX(DT140,DV140)</f>
        <v>0</v>
      </c>
      <c r="DX140" s="18">
        <v>0</v>
      </c>
      <c r="DY140" s="18">
        <v>0</v>
      </c>
      <c r="DZ140" s="1"/>
      <c r="EA140" s="15">
        <f>AVERAGE(DJ140,DM140:DO140, DS140, DW140)</f>
        <v>22.798333333333336</v>
      </c>
      <c r="EB140" s="1">
        <v>33.33</v>
      </c>
      <c r="EC140" s="1">
        <v>0</v>
      </c>
      <c r="ED140" s="1">
        <v>0</v>
      </c>
      <c r="EE140" s="1">
        <f>IF(ED140&gt;68,68,ED140)</f>
        <v>0</v>
      </c>
      <c r="EF140" s="1">
        <f>MAX(EB140:EC140,EE140)</f>
        <v>33.33</v>
      </c>
      <c r="EG140" s="29">
        <v>0</v>
      </c>
      <c r="EH140" s="29">
        <v>0</v>
      </c>
      <c r="EI140" s="29">
        <v>0</v>
      </c>
      <c r="EJ140" s="29">
        <f>IF(EI140&gt;68,68,EI140)</f>
        <v>0</v>
      </c>
      <c r="EK140" s="29">
        <f>MAX(EG140:EH140,EJ140)</f>
        <v>0</v>
      </c>
      <c r="EL140" s="1">
        <v>0</v>
      </c>
      <c r="EM140" s="1">
        <v>0</v>
      </c>
      <c r="EN140" s="1">
        <v>0</v>
      </c>
      <c r="EO140" s="1">
        <f>IF(EN140&gt;68,68,EN140)</f>
        <v>0</v>
      </c>
      <c r="EP140" s="1">
        <f>MAX(EL140:EM140,EO140)</f>
        <v>0</v>
      </c>
      <c r="EQ140" s="29">
        <v>0</v>
      </c>
      <c r="ER140" s="29">
        <v>0</v>
      </c>
      <c r="ES140" s="29"/>
      <c r="ET140" s="15">
        <f>AVERAGE(EF140,EK140,EP140,ES140)</f>
        <v>11.11</v>
      </c>
      <c r="EU140" s="1">
        <v>0</v>
      </c>
      <c r="EV140" s="1">
        <v>0</v>
      </c>
      <c r="EW140" s="1">
        <f>MIN(MAX(EU140:EV140)+0.2*FC140, 100)</f>
        <v>0</v>
      </c>
      <c r="EX140" s="29">
        <v>0</v>
      </c>
      <c r="EY140" s="29">
        <v>0</v>
      </c>
      <c r="EZ140" s="29">
        <f>MIN(MAX(EX140:EY140)+0.15*FC140, 100)</f>
        <v>0</v>
      </c>
      <c r="FA140" s="1">
        <v>0</v>
      </c>
      <c r="FB140" s="1">
        <v>0</v>
      </c>
      <c r="FC140" s="1">
        <f>MAX(FA140:FB140)</f>
        <v>0</v>
      </c>
      <c r="FD140" s="15">
        <f>AVERAGE(EW140,EZ140,FC140)</f>
        <v>0</v>
      </c>
      <c r="FE140" s="3">
        <v>0.25</v>
      </c>
      <c r="FF140" s="3">
        <v>0.2</v>
      </c>
      <c r="FG140" s="3">
        <v>0.25</v>
      </c>
      <c r="FH140" s="3">
        <v>0.3</v>
      </c>
      <c r="FI140" s="25">
        <f>MIN(IF(D140="Yes",AR140+DI140,0),100)</f>
        <v>11</v>
      </c>
      <c r="FJ140" s="25">
        <f>IF(FN140&lt;0,FI140+FN140*-4,FI140)</f>
        <v>11</v>
      </c>
      <c r="FK140" s="25">
        <f>MIN(IF(D140="Yes",AR140+EA140,0), 100)</f>
        <v>23.798333333333336</v>
      </c>
      <c r="FL140" s="25">
        <f>MIN(IF(D140="Yes",AR140+ET140,0),100)</f>
        <v>12.11</v>
      </c>
      <c r="FM140" s="25">
        <f>MIN(IF(D140="Yes",AR140+FD140,0), 100)</f>
        <v>1</v>
      </c>
      <c r="FN140" s="26">
        <f>FE140*FI140+FF140*FK140+FG140*FL140+FH140*FM140</f>
        <v>10.837166666666668</v>
      </c>
      <c r="FO140" s="26">
        <f>FE140*FJ140+FF140*FK140+FG140*FL140+FH140*FM140</f>
        <v>10.837166666666668</v>
      </c>
    </row>
    <row r="141" spans="1:171" customFormat="1" x14ac:dyDescent="0.3">
      <c r="A141">
        <v>1402019043</v>
      </c>
      <c r="B141" t="s">
        <v>269</v>
      </c>
      <c r="C141" t="s">
        <v>140</v>
      </c>
      <c r="D141" s="2" t="s">
        <v>301</v>
      </c>
      <c r="E141" s="6"/>
      <c r="F141" s="6"/>
      <c r="G141" s="7"/>
      <c r="H141" s="7"/>
      <c r="I141" s="6"/>
      <c r="J141" s="6"/>
      <c r="K141" s="7">
        <v>0</v>
      </c>
      <c r="L141" s="7"/>
      <c r="M141" s="6"/>
      <c r="N141" s="8"/>
      <c r="O141" s="7"/>
      <c r="P141" s="7"/>
      <c r="Q141" s="6">
        <v>1</v>
      </c>
      <c r="R141" s="8"/>
      <c r="S141" s="7"/>
      <c r="T141" s="7">
        <v>1</v>
      </c>
      <c r="U141" s="6"/>
      <c r="V141" s="16"/>
      <c r="W141" s="7">
        <v>1</v>
      </c>
      <c r="X141" s="7"/>
      <c r="Y141" s="6"/>
      <c r="Z141" s="6"/>
      <c r="AA141" s="7"/>
      <c r="AB141" s="7"/>
      <c r="AC141" s="6"/>
      <c r="AD141" s="6"/>
      <c r="AE141" s="7"/>
      <c r="AF141" s="8"/>
      <c r="AG141" s="10">
        <v>14</v>
      </c>
      <c r="AH141" s="10">
        <v>10</v>
      </c>
      <c r="AI141" s="10">
        <f>COUNT(E141:AF141)</f>
        <v>4</v>
      </c>
      <c r="AJ141" s="22">
        <f>IF(D141="Yes",(AG141-AI141+(DI141-50)/AH141)/AG141,0)</f>
        <v>0.44285714285714289</v>
      </c>
      <c r="AK141" s="11">
        <f>SUM(E141:AF141)</f>
        <v>3</v>
      </c>
      <c r="AL141" s="10">
        <f>MAX(AK141-AM141-AN141,0)*-1</f>
        <v>0</v>
      </c>
      <c r="AM141" s="10">
        <v>10</v>
      </c>
      <c r="AN141" s="10">
        <v>3</v>
      </c>
      <c r="AO141" s="7">
        <f>AK141+AL141+AP141</f>
        <v>3</v>
      </c>
      <c r="AP141" s="6"/>
      <c r="AQ141" s="3">
        <v>0.5</v>
      </c>
      <c r="AR141" s="15">
        <f>MIN(AO141,AM141)*AQ141</f>
        <v>1.5</v>
      </c>
      <c r="AS141" s="6">
        <v>0</v>
      </c>
      <c r="AT141" s="6">
        <v>0</v>
      </c>
      <c r="AU141" s="6">
        <v>0</v>
      </c>
      <c r="AV141" s="6">
        <v>0</v>
      </c>
      <c r="AW141" s="7"/>
      <c r="AX141" s="7">
        <v>0</v>
      </c>
      <c r="AY141" s="7"/>
      <c r="AZ141" s="7">
        <v>-5</v>
      </c>
      <c r="BA141" s="6"/>
      <c r="BB141" s="6">
        <v>3</v>
      </c>
      <c r="BC141" s="6"/>
      <c r="BD141" s="6">
        <v>0</v>
      </c>
      <c r="BE141" s="7"/>
      <c r="BF141" s="7">
        <f>IF(EF141&gt;=70, 5, 0)</f>
        <v>0</v>
      </c>
      <c r="BG141" s="7"/>
      <c r="BH141" s="7"/>
      <c r="BI141" s="7">
        <v>-5</v>
      </c>
      <c r="BJ141" s="6"/>
      <c r="BK141" s="6">
        <f>IF(EW141&gt;=70, 6, 0)</f>
        <v>0</v>
      </c>
      <c r="BL141" s="6">
        <v>-5</v>
      </c>
      <c r="BM141" s="7">
        <v>-5</v>
      </c>
      <c r="BN141" s="7">
        <v>-5</v>
      </c>
      <c r="BO141" s="7">
        <v>-5</v>
      </c>
      <c r="BP141" s="6"/>
      <c r="BQ141" s="6">
        <f>IF(EZ141&gt;=70, 6, 0)</f>
        <v>0</v>
      </c>
      <c r="BR141" s="6">
        <v>0</v>
      </c>
      <c r="BS141" s="7"/>
      <c r="BT141" s="7">
        <v>0</v>
      </c>
      <c r="BU141" s="7">
        <v>-5</v>
      </c>
      <c r="BV141" s="6">
        <v>5</v>
      </c>
      <c r="BW141" s="6">
        <v>0</v>
      </c>
      <c r="BX141" s="6">
        <f>IF(EK141&gt;=70, 5, 0)</f>
        <v>0</v>
      </c>
      <c r="BY141" s="6">
        <v>-5</v>
      </c>
      <c r="BZ141" s="6">
        <v>0</v>
      </c>
      <c r="CA141" s="6">
        <v>0</v>
      </c>
      <c r="CB141" s="6">
        <v>0</v>
      </c>
      <c r="CC141" s="6">
        <v>0</v>
      </c>
      <c r="CD141" s="6">
        <v>0</v>
      </c>
      <c r="CE141" s="6">
        <v>0</v>
      </c>
      <c r="CF141" s="6">
        <v>0</v>
      </c>
      <c r="CG141" s="6">
        <v>0</v>
      </c>
      <c r="CH141" s="6">
        <v>0</v>
      </c>
      <c r="CI141" s="6">
        <v>0</v>
      </c>
      <c r="CJ141" s="6">
        <v>-5</v>
      </c>
      <c r="CK141" s="7">
        <v>0</v>
      </c>
      <c r="CL141" s="7">
        <v>-5</v>
      </c>
      <c r="CM141" s="7">
        <v>0</v>
      </c>
      <c r="CN141" s="6">
        <v>0</v>
      </c>
      <c r="CO141" s="6">
        <f>IF(ES141&gt;=70, 5, 0)</f>
        <v>0</v>
      </c>
      <c r="CP141" s="6">
        <v>0</v>
      </c>
      <c r="CQ141" s="6"/>
      <c r="CR141" s="6">
        <v>0</v>
      </c>
      <c r="CS141" s="7"/>
      <c r="CT141" s="7">
        <f>IF(FC141&gt;=70, 6, 0)</f>
        <v>0</v>
      </c>
      <c r="CU141" s="7">
        <v>0</v>
      </c>
      <c r="CV141" s="6"/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f>IF(AND(DS141&gt;0,DW141&gt;0),4,0)</f>
        <v>0</v>
      </c>
      <c r="DC141" s="7">
        <f>IF(AND(EF141&gt;0,EK141&gt;0,EP141&gt;0),4,0)</f>
        <v>4</v>
      </c>
      <c r="DD141" s="7">
        <f>IF(SUM(BW141,BY141,CB141,CC141,CE141,CH141,CK141,CL141,CN141,CP141)&gt;-1,4,0)</f>
        <v>0</v>
      </c>
      <c r="DE141" s="7">
        <f>IF(FC141&gt;0,4,0)</f>
        <v>0</v>
      </c>
      <c r="DF141" s="6"/>
      <c r="DG141" s="10">
        <f>SUM(AS141:DF141)</f>
        <v>-38</v>
      </c>
      <c r="DH141" s="10">
        <v>50</v>
      </c>
      <c r="DI141" s="17">
        <f>DG141+DH141</f>
        <v>12</v>
      </c>
      <c r="DJ141" s="1">
        <v>17.14</v>
      </c>
      <c r="DK141" s="18">
        <v>0</v>
      </c>
      <c r="DL141" s="18">
        <v>0</v>
      </c>
      <c r="DM141" s="29">
        <f>AVERAGE(DK141:DL141)</f>
        <v>0</v>
      </c>
      <c r="DN141" s="1">
        <v>0</v>
      </c>
      <c r="DO141" s="29">
        <v>45</v>
      </c>
      <c r="DP141" s="1">
        <v>0</v>
      </c>
      <c r="DQ141" s="1"/>
      <c r="DR141" s="1">
        <f>IF(DQ141&gt;68, 68, DQ141)</f>
        <v>0</v>
      </c>
      <c r="DS141" s="1">
        <f>MAX(DP141,DR141)</f>
        <v>0</v>
      </c>
      <c r="DT141" s="29"/>
      <c r="DU141" s="29"/>
      <c r="DV141" s="29">
        <f>IF(DU141&gt;68,68,DU141)</f>
        <v>0</v>
      </c>
      <c r="DW141" s="29">
        <f>MAX(DT141,DV141)</f>
        <v>0</v>
      </c>
      <c r="DX141" s="18">
        <v>0</v>
      </c>
      <c r="DY141" s="18">
        <v>0</v>
      </c>
      <c r="DZ141" s="1"/>
      <c r="EA141" s="15">
        <f>AVERAGE(DJ141,DM141:DO141, DS141, DW141)</f>
        <v>10.356666666666667</v>
      </c>
      <c r="EB141" s="1">
        <v>20</v>
      </c>
      <c r="EC141" s="1">
        <v>0</v>
      </c>
      <c r="ED141" s="1">
        <v>0</v>
      </c>
      <c r="EE141" s="1">
        <f>IF(ED141&gt;68,68,ED141)</f>
        <v>0</v>
      </c>
      <c r="EF141" s="1">
        <f>MAX(EB141:EC141,EE141)</f>
        <v>20</v>
      </c>
      <c r="EG141" s="29">
        <v>5.56</v>
      </c>
      <c r="EH141" s="29">
        <v>6.67</v>
      </c>
      <c r="EI141" s="29">
        <v>0</v>
      </c>
      <c r="EJ141" s="29">
        <f>IF(EI141&gt;68,68,EI141)</f>
        <v>0</v>
      </c>
      <c r="EK141" s="29">
        <f>MAX(EG141:EH141,EJ141)</f>
        <v>6.67</v>
      </c>
      <c r="EL141" s="1">
        <v>5.56</v>
      </c>
      <c r="EM141" s="1">
        <v>13.33</v>
      </c>
      <c r="EN141" s="1">
        <v>0</v>
      </c>
      <c r="EO141" s="1">
        <f>IF(EN141&gt;68,68,EN141)</f>
        <v>0</v>
      </c>
      <c r="EP141" s="1">
        <f>MAX(EL141:EM141,EO141)</f>
        <v>13.33</v>
      </c>
      <c r="EQ141" s="29">
        <v>0</v>
      </c>
      <c r="ER141" s="29">
        <v>0</v>
      </c>
      <c r="ES141" s="29"/>
      <c r="ET141" s="15">
        <f>AVERAGE(EF141,EK141,EP141,ES141)</f>
        <v>13.333333333333334</v>
      </c>
      <c r="EU141" s="1">
        <v>0</v>
      </c>
      <c r="EV141" s="1">
        <v>0</v>
      </c>
      <c r="EW141" s="1">
        <f>MIN(MAX(EU141:EV141)+0.2*FC141, 100)</f>
        <v>0</v>
      </c>
      <c r="EX141" s="29">
        <v>8.33</v>
      </c>
      <c r="EY141" s="29">
        <v>0</v>
      </c>
      <c r="EZ141" s="29">
        <f>MIN(MAX(EX141:EY141)+0.15*FC141, 100)</f>
        <v>8.33</v>
      </c>
      <c r="FA141" s="1">
        <v>0</v>
      </c>
      <c r="FB141" s="1">
        <v>0</v>
      </c>
      <c r="FC141" s="1">
        <f>MAX(FA141:FB141)</f>
        <v>0</v>
      </c>
      <c r="FD141" s="15">
        <f>AVERAGE(EW141,EZ141,FC141)</f>
        <v>2.7766666666666668</v>
      </c>
      <c r="FE141" s="3">
        <v>0.25</v>
      </c>
      <c r="FF141" s="3">
        <v>0.2</v>
      </c>
      <c r="FG141" s="3">
        <v>0.25</v>
      </c>
      <c r="FH141" s="3">
        <v>0.3</v>
      </c>
      <c r="FI141" s="25">
        <f>MIN(IF(D141="Yes",AR141+DI141,0),100)</f>
        <v>13.5</v>
      </c>
      <c r="FJ141" s="25">
        <f>IF(FN141&lt;0,FI141+FN141*-4,FI141)</f>
        <v>13.5</v>
      </c>
      <c r="FK141" s="25">
        <f>MIN(IF(D141="Yes",AR141+EA141,0), 100)</f>
        <v>11.856666666666667</v>
      </c>
      <c r="FL141" s="25">
        <f>MIN(IF(D141="Yes",AR141+ET141,0),100)</f>
        <v>14.833333333333334</v>
      </c>
      <c r="FM141" s="25">
        <f>MIN(IF(D141="Yes",AR141+FD141,0), 100)</f>
        <v>4.2766666666666673</v>
      </c>
      <c r="FN141" s="26">
        <f>FE141*FI141+FF141*FK141+FG141*FL141+FH141*FM141</f>
        <v>10.737666666666668</v>
      </c>
      <c r="FO141" s="26">
        <f>FE141*FJ141+FF141*FK141+FG141*FL141+FH141*FM141</f>
        <v>10.737666666666668</v>
      </c>
    </row>
    <row r="142" spans="1:171" customFormat="1" x14ac:dyDescent="0.3">
      <c r="A142">
        <v>1402019027</v>
      </c>
      <c r="B142" t="s">
        <v>213</v>
      </c>
      <c r="C142" t="s">
        <v>114</v>
      </c>
      <c r="D142" s="2" t="s">
        <v>301</v>
      </c>
      <c r="E142" s="6"/>
      <c r="F142" s="6"/>
      <c r="G142" s="7"/>
      <c r="H142" s="7"/>
      <c r="I142" s="6">
        <v>0</v>
      </c>
      <c r="J142" s="6"/>
      <c r="K142" s="7"/>
      <c r="L142" s="7"/>
      <c r="M142" s="6"/>
      <c r="N142" s="8"/>
      <c r="O142" s="7"/>
      <c r="P142" s="7"/>
      <c r="Q142" s="6"/>
      <c r="R142" s="8"/>
      <c r="S142" s="7">
        <v>1</v>
      </c>
      <c r="T142" s="7"/>
      <c r="U142" s="6">
        <v>1</v>
      </c>
      <c r="V142" s="16"/>
      <c r="W142" s="7"/>
      <c r="X142" s="7"/>
      <c r="Y142" s="6"/>
      <c r="Z142" s="6"/>
      <c r="AA142" s="7"/>
      <c r="AB142" s="7"/>
      <c r="AC142" s="6"/>
      <c r="AD142" s="6"/>
      <c r="AE142" s="7"/>
      <c r="AF142" s="8"/>
      <c r="AG142" s="10">
        <v>14</v>
      </c>
      <c r="AH142" s="10">
        <v>10</v>
      </c>
      <c r="AI142" s="10">
        <f>COUNT(E142:AF142)</f>
        <v>3</v>
      </c>
      <c r="AJ142" s="22">
        <f>IF(D142="Yes",(AG142-AI142+(DI142-50)/AH142)/AG142,0)</f>
        <v>0.32857142857142857</v>
      </c>
      <c r="AK142" s="11">
        <f>SUM(E142:AF142)</f>
        <v>2</v>
      </c>
      <c r="AL142" s="10">
        <f>MAX(AK142-AM142-AN142,0)*-1</f>
        <v>0</v>
      </c>
      <c r="AM142" s="10">
        <v>10</v>
      </c>
      <c r="AN142" s="10">
        <v>3</v>
      </c>
      <c r="AO142" s="7">
        <f>AK142+AL142+AP142</f>
        <v>2</v>
      </c>
      <c r="AP142" s="6"/>
      <c r="AQ142" s="3">
        <v>0.5</v>
      </c>
      <c r="AR142" s="15">
        <f>MIN(AO142,AM142)*AQ142</f>
        <v>1</v>
      </c>
      <c r="AS142" s="6">
        <v>0</v>
      </c>
      <c r="AT142" s="6">
        <v>0</v>
      </c>
      <c r="AU142" s="6">
        <v>1</v>
      </c>
      <c r="AV142" s="6">
        <v>0</v>
      </c>
      <c r="AW142" s="7"/>
      <c r="AX142" s="7">
        <v>0</v>
      </c>
      <c r="AY142" s="7"/>
      <c r="AZ142" s="7">
        <v>-5</v>
      </c>
      <c r="BA142" s="6"/>
      <c r="BB142" s="6">
        <v>0</v>
      </c>
      <c r="BC142" s="6"/>
      <c r="BD142" s="6">
        <v>0</v>
      </c>
      <c r="BE142" s="7"/>
      <c r="BF142" s="7">
        <f>IF(EF142&gt;=70, 5, 0)</f>
        <v>0</v>
      </c>
      <c r="BG142" s="7"/>
      <c r="BH142" s="7"/>
      <c r="BI142" s="7">
        <v>0</v>
      </c>
      <c r="BJ142" s="6"/>
      <c r="BK142" s="6">
        <f>IF(EW142&gt;=70, 6, 0)</f>
        <v>0</v>
      </c>
      <c r="BL142" s="6">
        <v>-5</v>
      </c>
      <c r="BM142" s="7">
        <v>-5</v>
      </c>
      <c r="BN142" s="7">
        <v>-5</v>
      </c>
      <c r="BO142" s="7">
        <v>-5</v>
      </c>
      <c r="BP142" s="6"/>
      <c r="BQ142" s="6">
        <f>IF(EZ142&gt;=70, 6, 0)</f>
        <v>0</v>
      </c>
      <c r="BR142" s="6">
        <v>-5</v>
      </c>
      <c r="BS142" s="7"/>
      <c r="BT142" s="7">
        <v>-5</v>
      </c>
      <c r="BU142" s="7">
        <v>-5</v>
      </c>
      <c r="BV142" s="6">
        <v>5</v>
      </c>
      <c r="BW142" s="6">
        <v>0</v>
      </c>
      <c r="BX142" s="6">
        <f>IF(EK142&gt;=70, 5, 0)</f>
        <v>0</v>
      </c>
      <c r="BY142" s="6">
        <v>-5</v>
      </c>
      <c r="BZ142" s="6">
        <v>0</v>
      </c>
      <c r="CA142" s="6">
        <v>0</v>
      </c>
      <c r="CB142" s="6">
        <v>0</v>
      </c>
      <c r="CC142" s="6">
        <v>0</v>
      </c>
      <c r="CD142" s="6">
        <v>0</v>
      </c>
      <c r="CE142" s="6">
        <v>0</v>
      </c>
      <c r="CF142" s="6">
        <v>0</v>
      </c>
      <c r="CG142" s="6">
        <v>0</v>
      </c>
      <c r="CH142" s="6">
        <v>0</v>
      </c>
      <c r="CI142" s="6">
        <v>0</v>
      </c>
      <c r="CJ142" s="6">
        <v>-5</v>
      </c>
      <c r="CK142" s="7">
        <v>-5</v>
      </c>
      <c r="CL142" s="7">
        <v>-5</v>
      </c>
      <c r="CM142" s="7">
        <v>-5</v>
      </c>
      <c r="CN142" s="6">
        <v>-5</v>
      </c>
      <c r="CO142" s="6">
        <f>IF(ES142&gt;=70, 5, 0)</f>
        <v>0</v>
      </c>
      <c r="CP142" s="6">
        <v>-5</v>
      </c>
      <c r="CQ142" s="6"/>
      <c r="CR142" s="6">
        <v>-5</v>
      </c>
      <c r="CS142" s="7"/>
      <c r="CT142" s="7">
        <f>IF(FC142&gt;=70, 6, 0)</f>
        <v>0</v>
      </c>
      <c r="CU142" s="7">
        <v>-5</v>
      </c>
      <c r="CV142" s="6"/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f>IF(AND(DS142&gt;0,DW142&gt;0),4,0)</f>
        <v>0</v>
      </c>
      <c r="DC142" s="7">
        <f>IF(AND(EF142&gt;0,EK142&gt;0,EP142&gt;0),4,0)</f>
        <v>0</v>
      </c>
      <c r="DD142" s="7">
        <f>IF(SUM(BW142,BY142,CB142,CC142,CE142,CH142,CK142,CL142,CN142,CP142)&gt;-1,4,0)</f>
        <v>0</v>
      </c>
      <c r="DE142" s="7">
        <f>IF(FC142&gt;0,4,0)</f>
        <v>0</v>
      </c>
      <c r="DF142" s="6">
        <v>15</v>
      </c>
      <c r="DG142" s="10">
        <f>SUM(AS142:DF142)</f>
        <v>-64</v>
      </c>
      <c r="DH142" s="10">
        <v>50</v>
      </c>
      <c r="DI142" s="17">
        <f>DG142+DH142</f>
        <v>-14</v>
      </c>
      <c r="DJ142" s="1">
        <v>71.430000000000007</v>
      </c>
      <c r="DK142" s="18">
        <v>0</v>
      </c>
      <c r="DL142" s="18">
        <v>0</v>
      </c>
      <c r="DM142" s="29">
        <f>AVERAGE(DK142:DL142)</f>
        <v>0</v>
      </c>
      <c r="DN142" s="1">
        <v>0</v>
      </c>
      <c r="DO142" s="29">
        <v>85</v>
      </c>
      <c r="DP142" s="1">
        <v>0</v>
      </c>
      <c r="DQ142" s="1"/>
      <c r="DR142" s="1">
        <f>IF(DQ142&gt;68, 68, DQ142)</f>
        <v>0</v>
      </c>
      <c r="DS142" s="1">
        <f>MAX(DP142,DR142)</f>
        <v>0</v>
      </c>
      <c r="DT142" s="29"/>
      <c r="DU142" s="29"/>
      <c r="DV142" s="29">
        <f>IF(DU142&gt;68,68,DU142)</f>
        <v>0</v>
      </c>
      <c r="DW142" s="29">
        <f>MAX(DT142,DV142)</f>
        <v>0</v>
      </c>
      <c r="DX142" s="18">
        <v>0</v>
      </c>
      <c r="DY142" s="18">
        <v>0</v>
      </c>
      <c r="DZ142" s="1"/>
      <c r="EA142" s="15">
        <f>AVERAGE(DJ142,DM142:DO142, DS142, DW142)</f>
        <v>26.071666666666669</v>
      </c>
      <c r="EB142" s="1">
        <v>60</v>
      </c>
      <c r="EC142" s="1">
        <v>0</v>
      </c>
      <c r="ED142" s="1">
        <v>0</v>
      </c>
      <c r="EE142" s="1">
        <f>IF(ED142&gt;68,68,ED142)</f>
        <v>0</v>
      </c>
      <c r="EF142" s="1">
        <f>MAX(EB142:EC142,EE142)</f>
        <v>60</v>
      </c>
      <c r="EG142" s="29">
        <v>0</v>
      </c>
      <c r="EH142" s="29">
        <v>0</v>
      </c>
      <c r="EI142" s="29">
        <v>0</v>
      </c>
      <c r="EJ142" s="29">
        <f>IF(EI142&gt;68,68,EI142)</f>
        <v>0</v>
      </c>
      <c r="EK142" s="29">
        <f>MAX(EG142:EH142,EJ142)</f>
        <v>0</v>
      </c>
      <c r="EL142" s="1">
        <v>0</v>
      </c>
      <c r="EM142" s="1">
        <v>0</v>
      </c>
      <c r="EN142" s="1">
        <v>0</v>
      </c>
      <c r="EO142" s="1">
        <f>IF(EN142&gt;68,68,EN142)</f>
        <v>0</v>
      </c>
      <c r="EP142" s="1">
        <f>MAX(EL142:EM142,EO142)</f>
        <v>0</v>
      </c>
      <c r="EQ142" s="29">
        <v>0</v>
      </c>
      <c r="ER142" s="29">
        <v>0</v>
      </c>
      <c r="ES142" s="29"/>
      <c r="ET142" s="15">
        <f>AVERAGE(EF142,EK142,EP142,ES142)</f>
        <v>20</v>
      </c>
      <c r="EU142" s="1">
        <v>13.33</v>
      </c>
      <c r="EV142" s="1">
        <v>0</v>
      </c>
      <c r="EW142" s="1">
        <f>MIN(MAX(EU142:EV142)+0.2*FC142, 100)</f>
        <v>13.33</v>
      </c>
      <c r="EX142" s="29">
        <v>16.670000000000002</v>
      </c>
      <c r="EY142" s="29">
        <v>0</v>
      </c>
      <c r="EZ142" s="29">
        <f>MIN(MAX(EX142:EY142)+0.15*FC142, 100)</f>
        <v>16.670000000000002</v>
      </c>
      <c r="FA142" s="1">
        <v>0</v>
      </c>
      <c r="FB142" s="1">
        <v>0</v>
      </c>
      <c r="FC142" s="1">
        <f>MAX(FA142:FB142)</f>
        <v>0</v>
      </c>
      <c r="FD142" s="15">
        <f>AVERAGE(EW142,EZ142,FC142)</f>
        <v>10</v>
      </c>
      <c r="FE142" s="3">
        <v>0.25</v>
      </c>
      <c r="FF142" s="3">
        <v>0.2</v>
      </c>
      <c r="FG142" s="3">
        <v>0.25</v>
      </c>
      <c r="FH142" s="3">
        <v>0.3</v>
      </c>
      <c r="FI142" s="25">
        <f>MIN(IF(D142="Yes",AR142+DI142,0),100)</f>
        <v>-13</v>
      </c>
      <c r="FJ142" s="25">
        <f>IF(FN142&lt;0,FI142+FN142*-4,FI142)</f>
        <v>-13</v>
      </c>
      <c r="FK142" s="25">
        <f>MIN(IF(D142="Yes",AR142+EA142,0), 100)</f>
        <v>27.071666666666669</v>
      </c>
      <c r="FL142" s="25">
        <f>MIN(IF(D142="Yes",AR142+ET142,0),100)</f>
        <v>21</v>
      </c>
      <c r="FM142" s="25">
        <f>MIN(IF(D142="Yes",AR142+FD142,0), 100)</f>
        <v>11</v>
      </c>
      <c r="FN142" s="26">
        <f>FE142*FI142+FF142*FK142+FG142*FL142+FH142*FM142</f>
        <v>10.714333333333334</v>
      </c>
      <c r="FO142" s="26">
        <f>FE142*FJ142+FF142*FK142+FG142*FL142+FH142*FM142</f>
        <v>10.714333333333334</v>
      </c>
    </row>
    <row r="143" spans="1:171" customFormat="1" x14ac:dyDescent="0.3">
      <c r="A143">
        <v>1402019126</v>
      </c>
      <c r="B143" t="s">
        <v>297</v>
      </c>
      <c r="C143" t="s">
        <v>140</v>
      </c>
      <c r="D143" s="2" t="s">
        <v>301</v>
      </c>
      <c r="E143" s="6"/>
      <c r="F143" s="6"/>
      <c r="G143" s="7">
        <v>1</v>
      </c>
      <c r="H143" s="7"/>
      <c r="I143" s="6"/>
      <c r="J143" s="6">
        <v>1</v>
      </c>
      <c r="K143" s="7"/>
      <c r="L143" s="7"/>
      <c r="M143" s="6"/>
      <c r="N143" s="8"/>
      <c r="O143" s="7"/>
      <c r="P143" s="7"/>
      <c r="Q143" s="6"/>
      <c r="R143" s="8"/>
      <c r="S143" s="7"/>
      <c r="T143" s="7"/>
      <c r="U143" s="6"/>
      <c r="V143" s="6"/>
      <c r="W143" s="7"/>
      <c r="X143" s="7"/>
      <c r="Y143" s="6"/>
      <c r="Z143" s="6"/>
      <c r="AA143" s="7"/>
      <c r="AB143" s="7"/>
      <c r="AC143" s="6"/>
      <c r="AD143" s="6"/>
      <c r="AE143" s="7"/>
      <c r="AF143" s="8"/>
      <c r="AG143" s="10">
        <v>14</v>
      </c>
      <c r="AH143" s="10">
        <v>10</v>
      </c>
      <c r="AI143" s="10">
        <f>COUNT(E143:AF143)</f>
        <v>2</v>
      </c>
      <c r="AJ143" s="22">
        <f>IF(D143="Yes",(AG143-AI143+(DI143-50)/AH143)/AG143,0)</f>
        <v>0.39285714285714285</v>
      </c>
      <c r="AK143" s="11">
        <f>SUM(E143:AF143)</f>
        <v>2</v>
      </c>
      <c r="AL143" s="10">
        <f>MAX(AK143-AM143-AN143,0)*-1</f>
        <v>0</v>
      </c>
      <c r="AM143" s="10">
        <v>10</v>
      </c>
      <c r="AN143" s="10">
        <v>3</v>
      </c>
      <c r="AO143" s="7">
        <f>AK143+AL143+AP143</f>
        <v>2</v>
      </c>
      <c r="AP143" s="6"/>
      <c r="AQ143" s="3">
        <v>0.5</v>
      </c>
      <c r="AR143" s="15">
        <f>MIN(AO143,AM143)*AQ143</f>
        <v>1</v>
      </c>
      <c r="AS143" s="6">
        <v>0</v>
      </c>
      <c r="AT143" s="6">
        <v>0</v>
      </c>
      <c r="AU143" s="6">
        <v>1</v>
      </c>
      <c r="AV143" s="6">
        <v>0</v>
      </c>
      <c r="AW143" s="7"/>
      <c r="AX143" s="7">
        <v>0</v>
      </c>
      <c r="AY143" s="7"/>
      <c r="AZ143" s="7">
        <v>0</v>
      </c>
      <c r="BA143" s="6"/>
      <c r="BB143" s="6">
        <v>0</v>
      </c>
      <c r="BC143" s="6"/>
      <c r="BD143" s="6">
        <v>0</v>
      </c>
      <c r="BE143" s="7"/>
      <c r="BF143" s="7">
        <f>IF(EF143&gt;=70, 5, 0)</f>
        <v>0</v>
      </c>
      <c r="BG143" s="7"/>
      <c r="BH143" s="7"/>
      <c r="BI143" s="7">
        <v>0</v>
      </c>
      <c r="BJ143" s="6"/>
      <c r="BK143" s="6">
        <f>IF(EW143&gt;=70, 6, 0)</f>
        <v>0</v>
      </c>
      <c r="BL143" s="6">
        <v>0</v>
      </c>
      <c r="BM143" s="7">
        <v>-5</v>
      </c>
      <c r="BN143" s="7">
        <v>-5</v>
      </c>
      <c r="BO143" s="7">
        <v>-5</v>
      </c>
      <c r="BP143" s="6"/>
      <c r="BQ143" s="6">
        <f>IF(EZ143&gt;=70, 6, 0)</f>
        <v>0</v>
      </c>
      <c r="BR143" s="6">
        <v>0</v>
      </c>
      <c r="BS143" s="7"/>
      <c r="BT143" s="7">
        <v>-5</v>
      </c>
      <c r="BU143" s="7">
        <v>-5</v>
      </c>
      <c r="BV143" s="6"/>
      <c r="BW143" s="6">
        <v>0</v>
      </c>
      <c r="BX143" s="6">
        <f>IF(EK143&gt;=70, 5, 0)</f>
        <v>0</v>
      </c>
      <c r="BY143" s="6">
        <v>-5</v>
      </c>
      <c r="BZ143" s="6">
        <v>0</v>
      </c>
      <c r="CA143" s="6">
        <v>0</v>
      </c>
      <c r="CB143" s="6">
        <v>0</v>
      </c>
      <c r="CC143" s="6">
        <v>0</v>
      </c>
      <c r="CD143" s="6">
        <v>0</v>
      </c>
      <c r="CE143" s="6">
        <v>0</v>
      </c>
      <c r="CF143" s="6">
        <v>0</v>
      </c>
      <c r="CG143" s="6">
        <v>0</v>
      </c>
      <c r="CH143" s="6">
        <v>0</v>
      </c>
      <c r="CI143" s="6">
        <v>0</v>
      </c>
      <c r="CJ143" s="6">
        <v>-5</v>
      </c>
      <c r="CK143" s="7">
        <v>-5</v>
      </c>
      <c r="CL143" s="7">
        <v>-5</v>
      </c>
      <c r="CM143" s="7">
        <v>-5</v>
      </c>
      <c r="CN143" s="6">
        <v>-5</v>
      </c>
      <c r="CO143" s="6">
        <f>IF(ES143&gt;=70, 5, 0)</f>
        <v>0</v>
      </c>
      <c r="CP143" s="6">
        <v>-5</v>
      </c>
      <c r="CQ143" s="6"/>
      <c r="CR143" s="6">
        <v>-5</v>
      </c>
      <c r="CS143" s="7"/>
      <c r="CT143" s="7">
        <f>IF(FC143&gt;=70, 6, 0)</f>
        <v>0</v>
      </c>
      <c r="CU143" s="7">
        <v>-5</v>
      </c>
      <c r="CV143" s="6"/>
      <c r="CW143" s="7">
        <v>0</v>
      </c>
      <c r="CX143" s="7">
        <v>0</v>
      </c>
      <c r="CY143" s="7">
        <v>0</v>
      </c>
      <c r="CZ143" s="7">
        <v>0</v>
      </c>
      <c r="DA143" s="7">
        <v>0</v>
      </c>
      <c r="DB143" s="7">
        <f>IF(AND(DS143&gt;0,DW143&gt;0),4,0)</f>
        <v>0</v>
      </c>
      <c r="DC143" s="7">
        <f>IF(AND(EF143&gt;0,EK143&gt;0,EP143&gt;0),4,0)</f>
        <v>4</v>
      </c>
      <c r="DD143" s="7">
        <f>IF(SUM(BW143,BY143,CB143,CC143,CE143,CH143,CK143,CL143,CN143,CP143)&gt;-1,4,0)</f>
        <v>0</v>
      </c>
      <c r="DE143" s="7">
        <f>IF(FC143&gt;0,4,0)</f>
        <v>0</v>
      </c>
      <c r="DF143" s="6"/>
      <c r="DG143" s="10">
        <f>SUM(AS143:DF143)</f>
        <v>-65</v>
      </c>
      <c r="DH143" s="10">
        <v>50</v>
      </c>
      <c r="DI143" s="17">
        <f>DG143+DH143</f>
        <v>-15</v>
      </c>
      <c r="DJ143" s="1">
        <v>45.71</v>
      </c>
      <c r="DK143" s="18">
        <v>50</v>
      </c>
      <c r="DL143" s="18">
        <v>0</v>
      </c>
      <c r="DM143" s="29">
        <f>AVERAGE(DK143:DL143)</f>
        <v>25</v>
      </c>
      <c r="DN143" s="1">
        <v>0</v>
      </c>
      <c r="DO143" s="29">
        <v>0</v>
      </c>
      <c r="DP143" s="1">
        <v>0</v>
      </c>
      <c r="DQ143" s="1"/>
      <c r="DR143" s="1">
        <f>IF(DQ143&gt;68, 68, DQ143)</f>
        <v>0</v>
      </c>
      <c r="DS143" s="1">
        <f>MAX(DP143,DR143)</f>
        <v>0</v>
      </c>
      <c r="DT143" s="29"/>
      <c r="DU143" s="29"/>
      <c r="DV143" s="29">
        <f>IF(DU143&gt;68,68,DU143)</f>
        <v>0</v>
      </c>
      <c r="DW143" s="29">
        <f>MAX(DT143,DV143)</f>
        <v>0</v>
      </c>
      <c r="DX143" s="18">
        <v>0</v>
      </c>
      <c r="DY143" s="18">
        <v>0</v>
      </c>
      <c r="DZ143" s="1"/>
      <c r="EA143" s="15">
        <f>AVERAGE(DJ143,DM143:DO143, DS143, DW143)</f>
        <v>11.785000000000002</v>
      </c>
      <c r="EB143" s="1">
        <v>40</v>
      </c>
      <c r="EC143" s="1">
        <v>0</v>
      </c>
      <c r="ED143" s="1">
        <v>0</v>
      </c>
      <c r="EE143" s="1">
        <f>IF(ED143&gt;68,68,ED143)</f>
        <v>0</v>
      </c>
      <c r="EF143" s="1">
        <f>MAX(EB143:EC143,EE143)</f>
        <v>40</v>
      </c>
      <c r="EG143" s="29">
        <v>0</v>
      </c>
      <c r="EH143" s="29">
        <v>6.67</v>
      </c>
      <c r="EI143" s="29">
        <v>0</v>
      </c>
      <c r="EJ143" s="29">
        <f>IF(EI143&gt;68,68,EI143)</f>
        <v>0</v>
      </c>
      <c r="EK143" s="29">
        <f>MAX(EG143:EH143,EJ143)</f>
        <v>6.67</v>
      </c>
      <c r="EL143" s="1">
        <v>0</v>
      </c>
      <c r="EM143" s="1">
        <v>33.33</v>
      </c>
      <c r="EN143" s="1">
        <v>0</v>
      </c>
      <c r="EO143" s="1">
        <f>IF(EN143&gt;68,68,EN143)</f>
        <v>0</v>
      </c>
      <c r="EP143" s="1">
        <f>MAX(EL143:EM143,EO143)</f>
        <v>33.33</v>
      </c>
      <c r="EQ143" s="29">
        <v>0</v>
      </c>
      <c r="ER143" s="29">
        <v>0</v>
      </c>
      <c r="ES143" s="29"/>
      <c r="ET143" s="15">
        <f>AVERAGE(EF143,EK143,EP143,ES143)</f>
        <v>26.666666666666668</v>
      </c>
      <c r="EU143" s="1">
        <v>0</v>
      </c>
      <c r="EV143" s="1">
        <v>0</v>
      </c>
      <c r="EW143" s="1">
        <f>MIN(MAX(EU143:EV143)+0.2*FC143, 100)</f>
        <v>0</v>
      </c>
      <c r="EX143" s="29">
        <v>41.67</v>
      </c>
      <c r="EY143" s="29">
        <v>0</v>
      </c>
      <c r="EZ143" s="29">
        <f>MIN(MAX(EX143:EY143)+0.15*FC143, 100)</f>
        <v>41.67</v>
      </c>
      <c r="FA143" s="1">
        <v>0</v>
      </c>
      <c r="FB143" s="1">
        <v>0</v>
      </c>
      <c r="FC143" s="1">
        <f>MAX(FA143:FB143)</f>
        <v>0</v>
      </c>
      <c r="FD143" s="15">
        <f>AVERAGE(EW143,EZ143,FC143)</f>
        <v>13.89</v>
      </c>
      <c r="FE143" s="3">
        <v>0.25</v>
      </c>
      <c r="FF143" s="3">
        <v>0.2</v>
      </c>
      <c r="FG143" s="3">
        <v>0.25</v>
      </c>
      <c r="FH143" s="3">
        <v>0.3</v>
      </c>
      <c r="FI143" s="25">
        <f>MIN(IF(D143="Yes",AR143+DI143,0),100)</f>
        <v>-14</v>
      </c>
      <c r="FJ143" s="25">
        <f>IF(FN143&lt;0,FI143+FN143*-4,FI143)</f>
        <v>-14</v>
      </c>
      <c r="FK143" s="25">
        <f>MIN(IF(D143="Yes",AR143+EA143,0), 100)</f>
        <v>12.785000000000002</v>
      </c>
      <c r="FL143" s="25">
        <f>MIN(IF(D143="Yes",AR143+ET143,0),100)</f>
        <v>27.666666666666668</v>
      </c>
      <c r="FM143" s="25">
        <f>MIN(IF(D143="Yes",AR143+FD143,0), 100)</f>
        <v>14.89</v>
      </c>
      <c r="FN143" s="26">
        <f>FE143*FI143+FF143*FK143+FG143*FL143+FH143*FM143</f>
        <v>10.440666666666667</v>
      </c>
      <c r="FO143" s="26">
        <f>FE143*FJ143+FF143*FK143+FG143*FL143+FH143*FM143</f>
        <v>10.440666666666667</v>
      </c>
    </row>
    <row r="144" spans="1:171" customFormat="1" x14ac:dyDescent="0.3">
      <c r="A144">
        <v>1402019140</v>
      </c>
      <c r="B144" t="s">
        <v>185</v>
      </c>
      <c r="C144" t="s">
        <v>112</v>
      </c>
      <c r="D144" s="2" t="s">
        <v>301</v>
      </c>
      <c r="E144" s="6"/>
      <c r="F144" s="6"/>
      <c r="G144" s="7"/>
      <c r="H144" s="7">
        <v>1</v>
      </c>
      <c r="I144" s="6"/>
      <c r="J144" s="6"/>
      <c r="K144" s="7"/>
      <c r="L144" s="7"/>
      <c r="M144" s="6"/>
      <c r="N144" s="8"/>
      <c r="O144" s="7"/>
      <c r="P144" s="7"/>
      <c r="Q144" s="6"/>
      <c r="R144" s="8"/>
      <c r="S144" s="7"/>
      <c r="T144" s="7"/>
      <c r="U144" s="6">
        <v>1</v>
      </c>
      <c r="V144" s="16"/>
      <c r="W144" s="7">
        <v>1</v>
      </c>
      <c r="X144" s="7"/>
      <c r="Y144" s="6"/>
      <c r="Z144" s="6"/>
      <c r="AA144" s="7"/>
      <c r="AB144" s="7"/>
      <c r="AC144" s="6"/>
      <c r="AD144" s="6"/>
      <c r="AE144" s="7"/>
      <c r="AF144" s="8"/>
      <c r="AG144" s="10">
        <v>14</v>
      </c>
      <c r="AH144" s="10">
        <v>10</v>
      </c>
      <c r="AI144" s="10">
        <f>COUNT(E144:AF144)</f>
        <v>3</v>
      </c>
      <c r="AJ144" s="22">
        <f>IF(D144="Yes",(AG144-AI144+(DI144-50)/AH144)/AG144,0)</f>
        <v>0.40714285714285714</v>
      </c>
      <c r="AK144" s="11">
        <f>SUM(E144:AF144)</f>
        <v>3</v>
      </c>
      <c r="AL144" s="10">
        <f>MAX(AK144-AM144-AN144,0)*-1</f>
        <v>0</v>
      </c>
      <c r="AM144" s="10">
        <v>10</v>
      </c>
      <c r="AN144" s="10">
        <v>3</v>
      </c>
      <c r="AO144" s="7">
        <f>AK144+AL144+AP144</f>
        <v>3</v>
      </c>
      <c r="AP144" s="6"/>
      <c r="AQ144" s="3">
        <v>0.5</v>
      </c>
      <c r="AR144" s="15">
        <f>MIN(AO144,AM144)*AQ144</f>
        <v>1.5</v>
      </c>
      <c r="AS144" s="6">
        <v>0</v>
      </c>
      <c r="AT144" s="6">
        <v>0</v>
      </c>
      <c r="AU144" s="6">
        <v>2</v>
      </c>
      <c r="AV144" s="6">
        <v>0</v>
      </c>
      <c r="AW144" s="7"/>
      <c r="AX144" s="7">
        <v>0</v>
      </c>
      <c r="AY144" s="7"/>
      <c r="AZ144" s="7">
        <v>-5</v>
      </c>
      <c r="BA144" s="6"/>
      <c r="BB144" s="6">
        <v>0</v>
      </c>
      <c r="BC144" s="6"/>
      <c r="BD144" s="6">
        <v>-5</v>
      </c>
      <c r="BE144" s="7"/>
      <c r="BF144" s="7">
        <f>IF(EF144&gt;=70, 5, 0)</f>
        <v>0</v>
      </c>
      <c r="BG144" s="7"/>
      <c r="BH144" s="7"/>
      <c r="BI144" s="7">
        <v>-5</v>
      </c>
      <c r="BJ144" s="6"/>
      <c r="BK144" s="6">
        <f>IF(EW144&gt;=70, 6, 0)</f>
        <v>0</v>
      </c>
      <c r="BL144" s="6">
        <v>0</v>
      </c>
      <c r="BM144" s="7">
        <v>0</v>
      </c>
      <c r="BN144" s="7">
        <v>-5</v>
      </c>
      <c r="BO144" s="7">
        <v>-5</v>
      </c>
      <c r="BP144" s="6"/>
      <c r="BQ144" s="6">
        <f>IF(EZ144&gt;=70, 6, 0)</f>
        <v>0</v>
      </c>
      <c r="BR144" s="6">
        <v>0</v>
      </c>
      <c r="BS144" s="7"/>
      <c r="BT144" s="7">
        <v>0</v>
      </c>
      <c r="BU144" s="7">
        <v>0</v>
      </c>
      <c r="BV144" s="6">
        <v>5</v>
      </c>
      <c r="BW144" s="6">
        <v>0</v>
      </c>
      <c r="BX144" s="6">
        <f>IF(EK144&gt;=70, 5, 0)</f>
        <v>0</v>
      </c>
      <c r="BY144" s="6">
        <v>0</v>
      </c>
      <c r="BZ144" s="6">
        <v>0</v>
      </c>
      <c r="CA144" s="6">
        <v>0</v>
      </c>
      <c r="CB144" s="6">
        <v>0</v>
      </c>
      <c r="CC144" s="6">
        <v>0</v>
      </c>
      <c r="CD144" s="6">
        <v>0</v>
      </c>
      <c r="CE144" s="6">
        <v>0</v>
      </c>
      <c r="CF144" s="6">
        <v>0</v>
      </c>
      <c r="CG144" s="6">
        <v>0</v>
      </c>
      <c r="CH144" s="6">
        <v>0</v>
      </c>
      <c r="CI144" s="6">
        <v>0</v>
      </c>
      <c r="CJ144" s="6">
        <v>-5</v>
      </c>
      <c r="CK144" s="7">
        <v>-5</v>
      </c>
      <c r="CL144" s="7">
        <v>-5</v>
      </c>
      <c r="CM144" s="7">
        <v>-5</v>
      </c>
      <c r="CN144" s="6">
        <v>-5</v>
      </c>
      <c r="CO144" s="6">
        <f>IF(ES144&gt;=70, 5, 0)</f>
        <v>0</v>
      </c>
      <c r="CP144" s="6">
        <v>-5</v>
      </c>
      <c r="CQ144" s="6"/>
      <c r="CR144" s="6">
        <v>-5</v>
      </c>
      <c r="CS144" s="7"/>
      <c r="CT144" s="7">
        <f>IF(FC144&gt;=70, 6, 0)</f>
        <v>0</v>
      </c>
      <c r="CU144" s="7">
        <v>-5</v>
      </c>
      <c r="CV144" s="6"/>
      <c r="CW144" s="7">
        <v>0</v>
      </c>
      <c r="CX144" s="7">
        <v>0</v>
      </c>
      <c r="CY144" s="7">
        <v>0</v>
      </c>
      <c r="CZ144" s="7">
        <v>0</v>
      </c>
      <c r="DA144" s="7">
        <v>0</v>
      </c>
      <c r="DB144" s="7">
        <f>IF(AND(DS144&gt;0,DW144&gt;0),4,0)</f>
        <v>0</v>
      </c>
      <c r="DC144" s="7">
        <f>IF(AND(EF144&gt;0,EK144&gt;0,EP144&gt;0),4,0)</f>
        <v>0</v>
      </c>
      <c r="DD144" s="7">
        <f>IF(SUM(BW144,BY144,CB144,CC144,CE144,CH144,CK144,CL144,CN144,CP144)&gt;-1,4,0)</f>
        <v>0</v>
      </c>
      <c r="DE144" s="7">
        <f>IF(FC144&gt;0,4,0)</f>
        <v>0</v>
      </c>
      <c r="DF144" s="6">
        <v>5</v>
      </c>
      <c r="DG144" s="10">
        <f>SUM(AS144:DF144)</f>
        <v>-53</v>
      </c>
      <c r="DH144" s="10">
        <v>50</v>
      </c>
      <c r="DI144" s="17">
        <f>DG144+DH144</f>
        <v>-3</v>
      </c>
      <c r="DJ144" s="1">
        <v>77.14</v>
      </c>
      <c r="DK144" s="18">
        <v>75</v>
      </c>
      <c r="DL144" s="18">
        <v>50</v>
      </c>
      <c r="DM144" s="29">
        <f>AVERAGE(DK144:DL144)</f>
        <v>62.5</v>
      </c>
      <c r="DN144" s="1">
        <v>0</v>
      </c>
      <c r="DO144" s="29">
        <v>50</v>
      </c>
      <c r="DP144" s="1">
        <v>0</v>
      </c>
      <c r="DQ144" s="1"/>
      <c r="DR144" s="1">
        <f>IF(DQ144&gt;68, 68, DQ144)</f>
        <v>0</v>
      </c>
      <c r="DS144" s="1">
        <f>MAX(DP144,DR144)</f>
        <v>0</v>
      </c>
      <c r="DT144" s="29"/>
      <c r="DU144" s="29"/>
      <c r="DV144" s="29">
        <f>IF(DU144&gt;68,68,DU144)</f>
        <v>0</v>
      </c>
      <c r="DW144" s="29">
        <f>MAX(DT144,DV144)</f>
        <v>0</v>
      </c>
      <c r="DX144" s="18">
        <v>0</v>
      </c>
      <c r="DY144" s="18">
        <v>0</v>
      </c>
      <c r="DZ144" s="1"/>
      <c r="EA144" s="15">
        <f>AVERAGE(DJ144,DM144:DO144, DS144, DW144)</f>
        <v>31.606666666666666</v>
      </c>
      <c r="EB144" s="1">
        <v>13.33</v>
      </c>
      <c r="EC144" s="1">
        <v>40</v>
      </c>
      <c r="ED144" s="1">
        <v>0</v>
      </c>
      <c r="EE144" s="1">
        <f>IF(ED144&gt;68,68,ED144)</f>
        <v>0</v>
      </c>
      <c r="EF144" s="1">
        <f>MAX(EB144:EC144,EE144)</f>
        <v>40</v>
      </c>
      <c r="EG144" s="29">
        <v>0</v>
      </c>
      <c r="EH144" s="29">
        <v>0</v>
      </c>
      <c r="EI144" s="29">
        <v>0</v>
      </c>
      <c r="EJ144" s="29">
        <f>IF(EI144&gt;68,68,EI144)</f>
        <v>0</v>
      </c>
      <c r="EK144" s="29">
        <f>MAX(EG144:EH144,EJ144)</f>
        <v>0</v>
      </c>
      <c r="EL144" s="1">
        <v>0</v>
      </c>
      <c r="EM144" s="1">
        <v>0</v>
      </c>
      <c r="EN144" s="1">
        <v>0</v>
      </c>
      <c r="EO144" s="1">
        <f>IF(EN144&gt;68,68,EN144)</f>
        <v>0</v>
      </c>
      <c r="EP144" s="1">
        <f>MAX(EL144:EM144,EO144)</f>
        <v>0</v>
      </c>
      <c r="EQ144" s="29">
        <v>0</v>
      </c>
      <c r="ER144" s="29">
        <v>0</v>
      </c>
      <c r="ES144" s="29"/>
      <c r="ET144" s="15">
        <f>AVERAGE(EF144,EK144,EP144,ES144)</f>
        <v>13.333333333333334</v>
      </c>
      <c r="EU144" s="1">
        <v>0</v>
      </c>
      <c r="EV144" s="1">
        <v>0</v>
      </c>
      <c r="EW144" s="1">
        <f>MIN(MAX(EU144:EV144)+0.2*FC144, 100)</f>
        <v>0</v>
      </c>
      <c r="EX144" s="29">
        <v>0</v>
      </c>
      <c r="EY144" s="29">
        <v>0</v>
      </c>
      <c r="EZ144" s="29">
        <f>MIN(MAX(EX144:EY144)+0.15*FC144, 100)</f>
        <v>0</v>
      </c>
      <c r="FA144" s="1">
        <v>0</v>
      </c>
      <c r="FB144" s="1">
        <v>0</v>
      </c>
      <c r="FC144" s="1">
        <f>MAX(FA144:FB144)</f>
        <v>0</v>
      </c>
      <c r="FD144" s="15">
        <f>AVERAGE(EW144,EZ144,FC144)</f>
        <v>0</v>
      </c>
      <c r="FE144" s="3">
        <v>0.25</v>
      </c>
      <c r="FF144" s="3">
        <v>0.2</v>
      </c>
      <c r="FG144" s="3">
        <v>0.25</v>
      </c>
      <c r="FH144" s="3">
        <v>0.3</v>
      </c>
      <c r="FI144" s="25">
        <f>MIN(IF(D144="Yes",AR144+DI144,0),100)</f>
        <v>-1.5</v>
      </c>
      <c r="FJ144" s="25">
        <f>IF(FN144&lt;0,FI144+FN144*-4,FI144)</f>
        <v>-1.5</v>
      </c>
      <c r="FK144" s="25">
        <f>MIN(IF(D144="Yes",AR144+EA144,0), 100)</f>
        <v>33.106666666666669</v>
      </c>
      <c r="FL144" s="25">
        <f>MIN(IF(D144="Yes",AR144+ET144,0),100)</f>
        <v>14.833333333333334</v>
      </c>
      <c r="FM144" s="25">
        <f>MIN(IF(D144="Yes",AR144+FD144,0), 100)</f>
        <v>1.5</v>
      </c>
      <c r="FN144" s="26">
        <f>FE144*FI144+FF144*FK144+FG144*FL144+FH144*FM144</f>
        <v>10.404666666666667</v>
      </c>
      <c r="FO144" s="26">
        <f>FE144*FJ144+FF144*FK144+FG144*FL144+FH144*FM144</f>
        <v>10.404666666666667</v>
      </c>
    </row>
    <row r="145" spans="1:171" customFormat="1" x14ac:dyDescent="0.3">
      <c r="A145">
        <v>1402019030</v>
      </c>
      <c r="B145" t="s">
        <v>214</v>
      </c>
      <c r="C145" t="s">
        <v>114</v>
      </c>
      <c r="D145" s="2" t="s">
        <v>301</v>
      </c>
      <c r="E145" s="6"/>
      <c r="F145" s="6"/>
      <c r="G145" s="7"/>
      <c r="H145" s="7">
        <v>1</v>
      </c>
      <c r="I145" s="6">
        <v>1</v>
      </c>
      <c r="J145" s="6">
        <v>1</v>
      </c>
      <c r="K145" s="7"/>
      <c r="L145" s="7"/>
      <c r="M145" s="6"/>
      <c r="N145" s="8"/>
      <c r="O145" s="7"/>
      <c r="P145" s="7"/>
      <c r="Q145" s="6"/>
      <c r="R145" s="8"/>
      <c r="S145" s="7">
        <v>0</v>
      </c>
      <c r="T145" s="7"/>
      <c r="U145" s="6"/>
      <c r="V145" s="16"/>
      <c r="W145" s="7">
        <v>1</v>
      </c>
      <c r="X145" s="7"/>
      <c r="Y145" s="6"/>
      <c r="Z145" s="6"/>
      <c r="AA145" s="7"/>
      <c r="AB145" s="7"/>
      <c r="AC145" s="6"/>
      <c r="AD145" s="6"/>
      <c r="AE145" s="7"/>
      <c r="AF145" s="8"/>
      <c r="AG145" s="10">
        <v>14</v>
      </c>
      <c r="AH145" s="10">
        <v>10</v>
      </c>
      <c r="AI145" s="10">
        <f>COUNT(E145:AF145)</f>
        <v>5</v>
      </c>
      <c r="AJ145" s="22">
        <f>IF(D145="Yes",(AG145-AI145+(DI145-50)/AH145)/AG145,0)</f>
        <v>0.30714285714285711</v>
      </c>
      <c r="AK145" s="11">
        <f>SUM(E145:AF145)</f>
        <v>4</v>
      </c>
      <c r="AL145" s="10">
        <f>MAX(AK145-AM145-AN145,0)*-1</f>
        <v>0</v>
      </c>
      <c r="AM145" s="10">
        <v>10</v>
      </c>
      <c r="AN145" s="10">
        <v>3</v>
      </c>
      <c r="AO145" s="7">
        <f>AK145+AL145+AP145</f>
        <v>4</v>
      </c>
      <c r="AP145" s="6"/>
      <c r="AQ145" s="3">
        <v>0.5</v>
      </c>
      <c r="AR145" s="15">
        <f>MIN(AO145,AM145)*AQ145</f>
        <v>2</v>
      </c>
      <c r="AS145" s="6">
        <v>0</v>
      </c>
      <c r="AT145" s="6">
        <v>0</v>
      </c>
      <c r="AU145" s="6">
        <v>3</v>
      </c>
      <c r="AV145" s="6">
        <v>0</v>
      </c>
      <c r="AW145" s="7"/>
      <c r="AX145" s="7">
        <v>0</v>
      </c>
      <c r="AY145" s="7"/>
      <c r="AZ145" s="7">
        <v>0</v>
      </c>
      <c r="BA145" s="6"/>
      <c r="BB145" s="6">
        <v>0</v>
      </c>
      <c r="BC145" s="6"/>
      <c r="BD145" s="6">
        <v>0</v>
      </c>
      <c r="BE145" s="7"/>
      <c r="BF145" s="7">
        <f>IF(EF145&gt;=70, 5, 0)</f>
        <v>0</v>
      </c>
      <c r="BG145" s="7"/>
      <c r="BH145" s="7"/>
      <c r="BI145" s="7">
        <v>0</v>
      </c>
      <c r="BJ145" s="6"/>
      <c r="BK145" s="6">
        <f>IF(EW145&gt;=70, 6, 0)</f>
        <v>0</v>
      </c>
      <c r="BL145" s="6">
        <v>-5</v>
      </c>
      <c r="BM145" s="7">
        <v>-5</v>
      </c>
      <c r="BN145" s="7">
        <v>-5</v>
      </c>
      <c r="BO145" s="7">
        <v>0</v>
      </c>
      <c r="BP145" s="6"/>
      <c r="BQ145" s="6">
        <f>IF(EZ145&gt;=70, 6, 0)</f>
        <v>0</v>
      </c>
      <c r="BR145" s="6">
        <v>-5</v>
      </c>
      <c r="BS145" s="7"/>
      <c r="BT145" s="7">
        <v>-5</v>
      </c>
      <c r="BU145" s="7">
        <v>-5</v>
      </c>
      <c r="BV145" s="6">
        <v>5</v>
      </c>
      <c r="BW145" s="6">
        <v>-5</v>
      </c>
      <c r="BX145" s="6">
        <f>IF(EK145&gt;=70, 5, 0)</f>
        <v>0</v>
      </c>
      <c r="BY145" s="6">
        <v>-5</v>
      </c>
      <c r="BZ145" s="6">
        <v>0</v>
      </c>
      <c r="CA145" s="6">
        <v>0</v>
      </c>
      <c r="CB145" s="6">
        <v>0</v>
      </c>
      <c r="CC145" s="6">
        <v>0</v>
      </c>
      <c r="CD145" s="6">
        <v>0</v>
      </c>
      <c r="CE145" s="6">
        <v>0</v>
      </c>
      <c r="CF145" s="6">
        <v>0</v>
      </c>
      <c r="CG145" s="6">
        <v>0</v>
      </c>
      <c r="CH145" s="6">
        <v>0</v>
      </c>
      <c r="CI145" s="6">
        <v>0</v>
      </c>
      <c r="CJ145" s="6">
        <v>-5</v>
      </c>
      <c r="CK145" s="7">
        <v>-5</v>
      </c>
      <c r="CL145" s="7">
        <v>-5</v>
      </c>
      <c r="CM145" s="7">
        <v>-5</v>
      </c>
      <c r="CN145" s="6">
        <v>-5</v>
      </c>
      <c r="CO145" s="6">
        <f>IF(ES145&gt;=70, 5, 0)</f>
        <v>0</v>
      </c>
      <c r="CP145" s="6">
        <v>-5</v>
      </c>
      <c r="CQ145" s="6"/>
      <c r="CR145" s="6">
        <v>-5</v>
      </c>
      <c r="CS145" s="7"/>
      <c r="CT145" s="7">
        <f>IF(FC145&gt;=70, 6, 0)</f>
        <v>0</v>
      </c>
      <c r="CU145" s="7">
        <v>-5</v>
      </c>
      <c r="CV145" s="6">
        <v>20</v>
      </c>
      <c r="CW145" s="7">
        <v>0</v>
      </c>
      <c r="CX145" s="7">
        <v>0</v>
      </c>
      <c r="CY145" s="7">
        <v>0</v>
      </c>
      <c r="CZ145" s="7">
        <v>0</v>
      </c>
      <c r="DA145" s="7">
        <v>0</v>
      </c>
      <c r="DB145" s="7">
        <f>IF(AND(DS145&gt;0,DW145&gt;0),4,0)</f>
        <v>0</v>
      </c>
      <c r="DC145" s="7">
        <f>IF(AND(EF145&gt;0,EK145&gt;0,EP145&gt;0),4,0)</f>
        <v>0</v>
      </c>
      <c r="DD145" s="7">
        <f>IF(SUM(BW145,BY145,CB145,CC145,CE145,CH145,CK145,CL145,CN145,CP145)&gt;-1,4,0)</f>
        <v>0</v>
      </c>
      <c r="DE145" s="7">
        <f>IF(FC145&gt;0,4,0)</f>
        <v>0</v>
      </c>
      <c r="DF145" s="6">
        <f>5</f>
        <v>5</v>
      </c>
      <c r="DG145" s="10">
        <f>SUM(AS145:DF145)</f>
        <v>-47</v>
      </c>
      <c r="DH145" s="10">
        <v>50</v>
      </c>
      <c r="DI145" s="17">
        <f>DG145+DH145</f>
        <v>3</v>
      </c>
      <c r="DJ145" s="1">
        <v>71.430000000000007</v>
      </c>
      <c r="DK145" s="18">
        <v>75</v>
      </c>
      <c r="DL145" s="18">
        <v>0</v>
      </c>
      <c r="DM145" s="29">
        <f>AVERAGE(DK145:DL145)</f>
        <v>37.5</v>
      </c>
      <c r="DN145" s="1">
        <v>0</v>
      </c>
      <c r="DO145" s="29">
        <v>0</v>
      </c>
      <c r="DP145" s="1">
        <v>0</v>
      </c>
      <c r="DQ145" s="1"/>
      <c r="DR145" s="1">
        <f>IF(DQ145&gt;68, 68, DQ145)</f>
        <v>0</v>
      </c>
      <c r="DS145" s="1">
        <f>MAX(DP145,DR145)</f>
        <v>0</v>
      </c>
      <c r="DT145" s="29"/>
      <c r="DU145" s="29"/>
      <c r="DV145" s="29">
        <f>IF(DU145&gt;68,68,DU145)</f>
        <v>0</v>
      </c>
      <c r="DW145" s="29">
        <f>MAX(DT145,DV145)</f>
        <v>0</v>
      </c>
      <c r="DX145" s="18">
        <v>0</v>
      </c>
      <c r="DY145" s="18">
        <v>0</v>
      </c>
      <c r="DZ145" s="1"/>
      <c r="EA145" s="15">
        <f>AVERAGE(DJ145,DM145:DO145, DS145, DW145)</f>
        <v>18.155000000000001</v>
      </c>
      <c r="EB145" s="1">
        <v>33.33</v>
      </c>
      <c r="EC145" s="1">
        <v>0</v>
      </c>
      <c r="ED145" s="1">
        <v>0</v>
      </c>
      <c r="EE145" s="1">
        <f>IF(ED145&gt;68,68,ED145)</f>
        <v>0</v>
      </c>
      <c r="EF145" s="1">
        <f>MAX(EB145:EC145,EE145)</f>
        <v>33.33</v>
      </c>
      <c r="EG145" s="29">
        <v>0</v>
      </c>
      <c r="EH145" s="29">
        <v>0</v>
      </c>
      <c r="EI145" s="29">
        <v>0</v>
      </c>
      <c r="EJ145" s="29">
        <f>IF(EI145&gt;68,68,EI145)</f>
        <v>0</v>
      </c>
      <c r="EK145" s="29">
        <f>MAX(EG145:EH145,EJ145)</f>
        <v>0</v>
      </c>
      <c r="EL145" s="1">
        <v>0</v>
      </c>
      <c r="EM145" s="1">
        <v>0</v>
      </c>
      <c r="EN145" s="1">
        <v>0</v>
      </c>
      <c r="EO145" s="1">
        <f>IF(EN145&gt;68,68,EN145)</f>
        <v>0</v>
      </c>
      <c r="EP145" s="1">
        <f>MAX(EL145:EM145,EO145)</f>
        <v>0</v>
      </c>
      <c r="EQ145" s="29">
        <v>0</v>
      </c>
      <c r="ER145" s="29">
        <v>0</v>
      </c>
      <c r="ES145" s="29"/>
      <c r="ET145" s="15">
        <f>AVERAGE(EF145,EK145,EP145,ES145)</f>
        <v>11.11</v>
      </c>
      <c r="EU145" s="1">
        <v>0</v>
      </c>
      <c r="EV145" s="1">
        <v>0</v>
      </c>
      <c r="EW145" s="1">
        <f>MIN(MAX(EU145:EV145)+0.2*FC145, 100)</f>
        <v>0</v>
      </c>
      <c r="EX145" s="29">
        <v>0</v>
      </c>
      <c r="EY145" s="29">
        <v>0</v>
      </c>
      <c r="EZ145" s="29">
        <f>MIN(MAX(EX145:EY145)+0.15*FC145, 100)</f>
        <v>0</v>
      </c>
      <c r="FA145" s="1">
        <v>0</v>
      </c>
      <c r="FB145" s="1">
        <v>0</v>
      </c>
      <c r="FC145" s="1">
        <f>MAX(FA145:FB145)</f>
        <v>0</v>
      </c>
      <c r="FD145" s="15">
        <f>AVERAGE(EW145,EZ145,FC145)</f>
        <v>0</v>
      </c>
      <c r="FE145" s="3">
        <v>0.25</v>
      </c>
      <c r="FF145" s="3">
        <v>0.2</v>
      </c>
      <c r="FG145" s="3">
        <v>0.25</v>
      </c>
      <c r="FH145" s="3">
        <v>0.3</v>
      </c>
      <c r="FI145" s="25">
        <f>MIN(IF(D145="Yes",AR145+DI145,0),100)</f>
        <v>5</v>
      </c>
      <c r="FJ145" s="25">
        <f>IF(FN145&lt;0,FI145+FN145*-4,FI145)</f>
        <v>5</v>
      </c>
      <c r="FK145" s="25">
        <f>MIN(IF(D145="Yes",AR145+EA145,0), 100)</f>
        <v>20.155000000000001</v>
      </c>
      <c r="FL145" s="25">
        <f>MIN(IF(D145="Yes",AR145+ET145,0),100)</f>
        <v>13.11</v>
      </c>
      <c r="FM145" s="25">
        <f>MIN(IF(D145="Yes",AR145+FD145,0), 100)</f>
        <v>2</v>
      </c>
      <c r="FN145" s="26">
        <f>FE145*FI145+FF145*FK145+FG145*FL145+FH145*FM145</f>
        <v>9.1585000000000001</v>
      </c>
      <c r="FO145" s="26">
        <f>FE145*FJ145+FF145*FK145+FG145*FL145+FH145*FM145</f>
        <v>9.1585000000000001</v>
      </c>
    </row>
    <row r="146" spans="1:171" customFormat="1" x14ac:dyDescent="0.3">
      <c r="A146" s="30">
        <v>1402016029</v>
      </c>
      <c r="B146" s="30" t="s">
        <v>105</v>
      </c>
      <c r="C146" t="s">
        <v>112</v>
      </c>
      <c r="D146" s="2" t="s">
        <v>301</v>
      </c>
      <c r="E146" s="6"/>
      <c r="F146" s="6"/>
      <c r="G146" s="7"/>
      <c r="H146" s="7"/>
      <c r="I146" s="6"/>
      <c r="J146" s="6">
        <v>1</v>
      </c>
      <c r="K146" s="7"/>
      <c r="L146" s="7"/>
      <c r="M146" s="6"/>
      <c r="N146" s="8"/>
      <c r="O146" s="7"/>
      <c r="P146" s="7"/>
      <c r="Q146" s="6"/>
      <c r="R146" s="8"/>
      <c r="S146" s="7"/>
      <c r="T146" s="7"/>
      <c r="U146" s="6"/>
      <c r="V146" s="6"/>
      <c r="W146" s="7"/>
      <c r="X146" s="7"/>
      <c r="Y146" s="6"/>
      <c r="Z146" s="6"/>
      <c r="AA146" s="7"/>
      <c r="AB146" s="7"/>
      <c r="AC146" s="6"/>
      <c r="AD146" s="6"/>
      <c r="AE146" s="7"/>
      <c r="AF146" s="8"/>
      <c r="AG146" s="10">
        <v>14</v>
      </c>
      <c r="AH146" s="10">
        <v>10</v>
      </c>
      <c r="AI146" s="10">
        <f>COUNT(E146:AF146)</f>
        <v>1</v>
      </c>
      <c r="AJ146" s="22">
        <f>IF(D146="Yes",(AG146-AI146+(DI146-50)/AH146)/AG146,0)</f>
        <v>0.37142857142857144</v>
      </c>
      <c r="AK146" s="11">
        <f>SUM(E146:AF146)</f>
        <v>1</v>
      </c>
      <c r="AL146" s="10">
        <f>MAX(AK146-AM146-AN146,0)*-1</f>
        <v>0</v>
      </c>
      <c r="AM146" s="10">
        <v>10</v>
      </c>
      <c r="AN146" s="10">
        <v>3</v>
      </c>
      <c r="AO146" s="7">
        <f>AK146+AL146+AP146</f>
        <v>1</v>
      </c>
      <c r="AP146" s="6"/>
      <c r="AQ146" s="3">
        <v>0.5</v>
      </c>
      <c r="AR146" s="15">
        <f>MIN(AO146,AM146)*AQ146</f>
        <v>0.5</v>
      </c>
      <c r="AS146" s="6">
        <v>0</v>
      </c>
      <c r="AT146" s="6">
        <v>0</v>
      </c>
      <c r="AU146" s="6">
        <v>-5</v>
      </c>
      <c r="AV146" s="6">
        <v>0</v>
      </c>
      <c r="AW146" s="7"/>
      <c r="AX146" s="7">
        <v>0</v>
      </c>
      <c r="AY146" s="7"/>
      <c r="AZ146" s="7">
        <v>-5</v>
      </c>
      <c r="BA146" s="6"/>
      <c r="BB146" s="6">
        <v>3</v>
      </c>
      <c r="BC146" s="6"/>
      <c r="BD146" s="6">
        <v>-5</v>
      </c>
      <c r="BE146" s="7"/>
      <c r="BF146" s="7">
        <f>IF(EF146&gt;=70, 5, 0)</f>
        <v>0</v>
      </c>
      <c r="BG146" s="7"/>
      <c r="BH146" s="7"/>
      <c r="BI146" s="7">
        <v>-5</v>
      </c>
      <c r="BJ146" s="6"/>
      <c r="BK146" s="6">
        <f>IF(EW146&gt;=70, 6, 0)</f>
        <v>0</v>
      </c>
      <c r="BL146" s="6">
        <v>-5</v>
      </c>
      <c r="BM146" s="7">
        <v>0</v>
      </c>
      <c r="BN146" s="7">
        <v>-5</v>
      </c>
      <c r="BO146" s="7">
        <v>-5</v>
      </c>
      <c r="BP146" s="6"/>
      <c r="BQ146" s="6">
        <f>IF(EZ146&gt;=70, 6, 0)</f>
        <v>0</v>
      </c>
      <c r="BR146" s="6">
        <v>-5</v>
      </c>
      <c r="BS146" s="7"/>
      <c r="BT146" s="7">
        <v>-5</v>
      </c>
      <c r="BU146" s="7">
        <v>-5</v>
      </c>
      <c r="BV146" s="6"/>
      <c r="BW146" s="6">
        <v>0</v>
      </c>
      <c r="BX146" s="6">
        <f>IF(EK146&gt;=70, 5, 0)</f>
        <v>0</v>
      </c>
      <c r="BY146" s="6">
        <v>-5</v>
      </c>
      <c r="BZ146" s="6">
        <v>0</v>
      </c>
      <c r="CA146" s="6">
        <v>-5</v>
      </c>
      <c r="CB146" s="7">
        <v>0</v>
      </c>
      <c r="CC146" s="7">
        <v>0</v>
      </c>
      <c r="CD146" s="7">
        <v>-5</v>
      </c>
      <c r="CE146" s="6">
        <v>0</v>
      </c>
      <c r="CF146" s="6">
        <f>IF(EP146&gt;=70, 5, 0)</f>
        <v>0</v>
      </c>
      <c r="CG146" s="6">
        <v>6</v>
      </c>
      <c r="CH146" s="6">
        <v>0</v>
      </c>
      <c r="CI146" s="6">
        <v>0</v>
      </c>
      <c r="CJ146" s="6">
        <v>-5</v>
      </c>
      <c r="CK146" s="7">
        <v>0</v>
      </c>
      <c r="CL146" s="7">
        <v>-5</v>
      </c>
      <c r="CM146" s="7">
        <v>-5</v>
      </c>
      <c r="CN146" s="6">
        <v>0</v>
      </c>
      <c r="CO146" s="6">
        <f>IF(ES146&gt;=70, 5, 0)</f>
        <v>0</v>
      </c>
      <c r="CP146" s="6">
        <v>-5</v>
      </c>
      <c r="CQ146" s="6"/>
      <c r="CR146" s="6">
        <v>-5</v>
      </c>
      <c r="CS146" s="7"/>
      <c r="CT146" s="7">
        <f>IF(FC146&gt;=70, 6, 0)</f>
        <v>0</v>
      </c>
      <c r="CU146" s="7">
        <v>-5</v>
      </c>
      <c r="CV146" s="6"/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f>IF(AND(DS146&gt;0,DW146&gt;0),4,0)</f>
        <v>0</v>
      </c>
      <c r="DC146" s="7">
        <f>IF(AND(EF146&gt;0,EK146&gt;0,EP146&gt;0),4,0)</f>
        <v>4</v>
      </c>
      <c r="DD146" s="7">
        <f>IF(SUM(BW146,BY146,CB146,CC146,CE146,CH146,CK146,CL146,CN146,CP146)&gt;-1,4,0)</f>
        <v>0</v>
      </c>
      <c r="DE146" s="7">
        <f>IF(FC146&gt;0,4,0)</f>
        <v>4</v>
      </c>
      <c r="DF146" s="6"/>
      <c r="DG146" s="10">
        <f>SUM(AS146:DF146)</f>
        <v>-78</v>
      </c>
      <c r="DH146" s="10">
        <v>50</v>
      </c>
      <c r="DI146" s="17">
        <f>DG146+DH146</f>
        <v>-28</v>
      </c>
      <c r="DJ146" s="1">
        <v>0</v>
      </c>
      <c r="DK146" s="18">
        <v>75</v>
      </c>
      <c r="DL146" s="18">
        <v>50</v>
      </c>
      <c r="DM146" s="29">
        <f>AVERAGE(DK146:DL146)</f>
        <v>62.5</v>
      </c>
      <c r="DN146" s="1">
        <v>0</v>
      </c>
      <c r="DO146" s="29">
        <v>0</v>
      </c>
      <c r="DP146" s="1">
        <v>0</v>
      </c>
      <c r="DQ146" s="1"/>
      <c r="DR146" s="1">
        <f>IF(DQ146&gt;68, 68, DQ146)</f>
        <v>0</v>
      </c>
      <c r="DS146" s="1">
        <f>MAX(DP146,DR146)</f>
        <v>0</v>
      </c>
      <c r="DT146" s="29"/>
      <c r="DU146" s="29"/>
      <c r="DV146" s="29">
        <f>IF(DU146&gt;68,68,DU146)</f>
        <v>0</v>
      </c>
      <c r="DW146" s="29">
        <f>MAX(DT146,DV146)</f>
        <v>0</v>
      </c>
      <c r="DX146" s="18">
        <v>0</v>
      </c>
      <c r="DY146" s="18">
        <v>0</v>
      </c>
      <c r="DZ146" s="1"/>
      <c r="EA146" s="15">
        <f>AVERAGE(DJ146,DM146:DO146, DS146, DW146)</f>
        <v>10.416666666666666</v>
      </c>
      <c r="EB146" s="1">
        <v>0</v>
      </c>
      <c r="EC146" s="1">
        <v>20</v>
      </c>
      <c r="ED146" s="1">
        <v>0</v>
      </c>
      <c r="EE146" s="1">
        <f>IF(ED146&gt;68,68,ED146)</f>
        <v>0</v>
      </c>
      <c r="EF146" s="1">
        <f>MAX(EB146:EC146,EE146)</f>
        <v>20</v>
      </c>
      <c r="EG146" s="29">
        <v>16.670000000000002</v>
      </c>
      <c r="EH146" s="29">
        <v>13.33</v>
      </c>
      <c r="EI146" s="29">
        <v>0</v>
      </c>
      <c r="EJ146" s="29">
        <f>IF(EI146&gt;68,68,EI146)</f>
        <v>0</v>
      </c>
      <c r="EK146" s="29">
        <f>MAX(EG146:EH146,EJ146)</f>
        <v>16.670000000000002</v>
      </c>
      <c r="EL146" s="1">
        <v>16.670000000000002</v>
      </c>
      <c r="EM146" s="1">
        <v>0</v>
      </c>
      <c r="EN146" s="1">
        <v>0</v>
      </c>
      <c r="EO146" s="1">
        <f>IF(EN146&gt;68,68,EN146)</f>
        <v>0</v>
      </c>
      <c r="EP146" s="1">
        <f>MAX(EL146:EM146,EO146)</f>
        <v>16.670000000000002</v>
      </c>
      <c r="EQ146" s="29">
        <v>0</v>
      </c>
      <c r="ER146" s="29">
        <v>0</v>
      </c>
      <c r="ES146" s="29"/>
      <c r="ET146" s="15">
        <f>AVERAGE(EF146,EK146,EP146,ES146)</f>
        <v>17.78</v>
      </c>
      <c r="EU146" s="1">
        <v>0</v>
      </c>
      <c r="EV146" s="1">
        <v>0</v>
      </c>
      <c r="EW146" s="1">
        <f>MIN(MAX(EU146:EV146)+0.2*FC146, 100)</f>
        <v>12.600000000000001</v>
      </c>
      <c r="EX146" s="29">
        <v>0</v>
      </c>
      <c r="EY146" s="29">
        <v>0</v>
      </c>
      <c r="EZ146" s="29">
        <f>MIN(MAX(EX146:EY146)+0.15*FC146, 100)</f>
        <v>9.4499999999999993</v>
      </c>
      <c r="FA146" s="1">
        <v>63</v>
      </c>
      <c r="FB146" s="1">
        <v>0</v>
      </c>
      <c r="FC146" s="1">
        <f>MAX(FA146:FB146)</f>
        <v>63</v>
      </c>
      <c r="FD146" s="15">
        <f>AVERAGE(EW146,EZ146,FC146)</f>
        <v>28.349999999999998</v>
      </c>
      <c r="FE146" s="3">
        <v>0.25</v>
      </c>
      <c r="FF146" s="3">
        <v>0.2</v>
      </c>
      <c r="FG146" s="3">
        <v>0.25</v>
      </c>
      <c r="FH146" s="3">
        <v>0.3</v>
      </c>
      <c r="FI146" s="25">
        <f>MIN(IF(D146="Yes",AR146+DI146,0),100)</f>
        <v>-27.5</v>
      </c>
      <c r="FJ146" s="25">
        <f>IF(FN146&lt;0,FI146+FN146*-4,FI146)</f>
        <v>-27.5</v>
      </c>
      <c r="FK146" s="25">
        <f>MIN(IF(D146="Yes",AR146+EA146,0), 100)</f>
        <v>10.916666666666666</v>
      </c>
      <c r="FL146" s="25">
        <f>MIN(IF(D146="Yes",AR146+ET146,0),100)</f>
        <v>18.28</v>
      </c>
      <c r="FM146" s="25">
        <f>MIN(IF(D146="Yes",AR146+FD146,0), 100)</f>
        <v>28.849999999999998</v>
      </c>
      <c r="FN146" s="26">
        <f>FE146*FI146+FF146*FK146+FG146*FL146+FH146*FM146</f>
        <v>8.5333333333333332</v>
      </c>
      <c r="FO146" s="26">
        <f>FE146*FJ146+FF146*FK146+FG146*FL146+FH146*FM146</f>
        <v>8.5333333333333332</v>
      </c>
    </row>
    <row r="147" spans="1:171" customFormat="1" x14ac:dyDescent="0.3">
      <c r="A147">
        <v>1402019044</v>
      </c>
      <c r="B147" t="s">
        <v>219</v>
      </c>
      <c r="C147" t="s">
        <v>114</v>
      </c>
      <c r="D147" s="2" t="s">
        <v>301</v>
      </c>
      <c r="E147" s="6"/>
      <c r="F147" s="6"/>
      <c r="G147" s="7"/>
      <c r="H147" s="7">
        <v>1</v>
      </c>
      <c r="I147" s="6"/>
      <c r="J147" s="6"/>
      <c r="K147" s="7"/>
      <c r="L147" s="7"/>
      <c r="M147" s="6"/>
      <c r="N147" s="8"/>
      <c r="O147" s="7"/>
      <c r="P147" s="7"/>
      <c r="Q147" s="6"/>
      <c r="R147" s="8"/>
      <c r="S147" s="7"/>
      <c r="T147" s="7"/>
      <c r="U147" s="6"/>
      <c r="V147" s="6"/>
      <c r="W147" s="7"/>
      <c r="X147" s="7"/>
      <c r="Y147" s="6"/>
      <c r="Z147" s="6"/>
      <c r="AA147" s="7"/>
      <c r="AB147" s="7"/>
      <c r="AC147" s="6"/>
      <c r="AD147" s="6"/>
      <c r="AE147" s="7"/>
      <c r="AF147" s="8"/>
      <c r="AG147" s="10">
        <v>14</v>
      </c>
      <c r="AH147" s="10">
        <v>10</v>
      </c>
      <c r="AI147" s="10">
        <f>COUNT(E147:AF147)</f>
        <v>1</v>
      </c>
      <c r="AJ147" s="22">
        <f>IF(D147="Yes",(AG147-AI147+(DI147-50)/AH147)/AG147,0)</f>
        <v>0.5714285714285714</v>
      </c>
      <c r="AK147" s="11">
        <f>SUM(E147:AF147)</f>
        <v>1</v>
      </c>
      <c r="AL147" s="10">
        <f>MAX(AK147-AM147-AN147,0)*-1</f>
        <v>0</v>
      </c>
      <c r="AM147" s="10">
        <v>10</v>
      </c>
      <c r="AN147" s="10">
        <v>3</v>
      </c>
      <c r="AO147" s="7">
        <f>AK147+AL147+AP147</f>
        <v>1</v>
      </c>
      <c r="AP147" s="6"/>
      <c r="AQ147" s="3">
        <v>0.5</v>
      </c>
      <c r="AR147" s="15">
        <f>MIN(AO147,AM147)*AQ147</f>
        <v>0.5</v>
      </c>
      <c r="AS147" s="6">
        <v>0</v>
      </c>
      <c r="AT147" s="6">
        <v>0</v>
      </c>
      <c r="AU147" s="6">
        <v>0</v>
      </c>
      <c r="AV147" s="6">
        <v>0</v>
      </c>
      <c r="AW147" s="7"/>
      <c r="AX147" s="7">
        <v>0</v>
      </c>
      <c r="AY147" s="7"/>
      <c r="AZ147" s="7">
        <v>0</v>
      </c>
      <c r="BA147" s="6"/>
      <c r="BB147" s="6">
        <v>0</v>
      </c>
      <c r="BC147" s="6"/>
      <c r="BD147" s="6">
        <v>-5</v>
      </c>
      <c r="BE147" s="7"/>
      <c r="BF147" s="7">
        <f>IF(EF147&gt;=70, 5, 0)</f>
        <v>0</v>
      </c>
      <c r="BG147" s="7"/>
      <c r="BH147" s="7"/>
      <c r="BI147" s="7">
        <v>-5</v>
      </c>
      <c r="BJ147" s="6"/>
      <c r="BK147" s="6">
        <f>IF(EW147&gt;=70, 6, 0)</f>
        <v>0</v>
      </c>
      <c r="BL147" s="6">
        <v>-5</v>
      </c>
      <c r="BM147" s="7">
        <v>0</v>
      </c>
      <c r="BN147" s="7">
        <v>-5</v>
      </c>
      <c r="BO147" s="7">
        <v>-5</v>
      </c>
      <c r="BP147" s="6"/>
      <c r="BQ147" s="6">
        <f>IF(EZ147&gt;=70, 6, 0)</f>
        <v>0</v>
      </c>
      <c r="BR147" s="6">
        <v>-5</v>
      </c>
      <c r="BS147" s="7"/>
      <c r="BT147" s="7">
        <v>-5</v>
      </c>
      <c r="BU147" s="7">
        <v>-5</v>
      </c>
      <c r="BV147" s="6"/>
      <c r="BW147" s="6">
        <v>0</v>
      </c>
      <c r="BX147" s="6">
        <f>IF(EK147&gt;=70, 5, 0)</f>
        <v>0</v>
      </c>
      <c r="BY147" s="6">
        <v>0</v>
      </c>
      <c r="BZ147" s="6">
        <v>0</v>
      </c>
      <c r="CA147" s="6">
        <v>0</v>
      </c>
      <c r="CB147" s="6">
        <v>0</v>
      </c>
      <c r="CC147" s="6">
        <v>0</v>
      </c>
      <c r="CD147" s="6">
        <v>0</v>
      </c>
      <c r="CE147" s="6">
        <v>0</v>
      </c>
      <c r="CF147" s="6">
        <v>0</v>
      </c>
      <c r="CG147" s="6">
        <v>0</v>
      </c>
      <c r="CH147" s="6">
        <v>0</v>
      </c>
      <c r="CI147" s="6">
        <v>0</v>
      </c>
      <c r="CJ147" s="6">
        <v>-5</v>
      </c>
      <c r="CK147" s="7">
        <v>0</v>
      </c>
      <c r="CL147" s="7">
        <v>-5</v>
      </c>
      <c r="CM147" s="7">
        <v>-5</v>
      </c>
      <c r="CN147" s="6">
        <v>-5</v>
      </c>
      <c r="CO147" s="6">
        <f>IF(ES147&gt;=70, 5, 0)</f>
        <v>0</v>
      </c>
      <c r="CP147" s="6">
        <v>-5</v>
      </c>
      <c r="CQ147" s="6"/>
      <c r="CR147" s="6">
        <v>-5</v>
      </c>
      <c r="CS147" s="7"/>
      <c r="CT147" s="7">
        <f>IF(FC147&gt;=70, 6, 0)</f>
        <v>0</v>
      </c>
      <c r="CU147" s="7">
        <v>-5</v>
      </c>
      <c r="CV147" s="6"/>
      <c r="CW147" s="7">
        <v>0</v>
      </c>
      <c r="CX147" s="7">
        <v>0</v>
      </c>
      <c r="CY147" s="7">
        <v>25</v>
      </c>
      <c r="CZ147" s="7">
        <v>0</v>
      </c>
      <c r="DA147" s="7">
        <v>0</v>
      </c>
      <c r="DB147" s="7">
        <f>IF(AND(DS147&gt;0,DW147&gt;0),4,0)</f>
        <v>0</v>
      </c>
      <c r="DC147" s="7">
        <f>IF(AND(EF147&gt;0,EK147&gt;0,EP147&gt;0),4,0)</f>
        <v>0</v>
      </c>
      <c r="DD147" s="7">
        <f>IF(SUM(BW147,BY147,CB147,CC147,CE147,CH147,CK147,CL147,CN147,CP147)&gt;-1,4,0)</f>
        <v>0</v>
      </c>
      <c r="DE147" s="7">
        <f>IF(FC147&gt;0,4,0)</f>
        <v>0</v>
      </c>
      <c r="DF147" s="6"/>
      <c r="DG147" s="10">
        <f>SUM(AS147:DF147)</f>
        <v>-50</v>
      </c>
      <c r="DH147" s="10">
        <v>50</v>
      </c>
      <c r="DI147" s="17">
        <f>DG147+DH147</f>
        <v>0</v>
      </c>
      <c r="DJ147" s="1">
        <v>74.290000000000006</v>
      </c>
      <c r="DK147" s="18">
        <v>75</v>
      </c>
      <c r="DL147" s="18">
        <v>0</v>
      </c>
      <c r="DM147" s="29">
        <f>AVERAGE(DK147:DL147)</f>
        <v>37.5</v>
      </c>
      <c r="DN147" s="1">
        <v>0</v>
      </c>
      <c r="DO147" s="29">
        <v>0</v>
      </c>
      <c r="DP147" s="1">
        <v>0</v>
      </c>
      <c r="DQ147" s="1"/>
      <c r="DR147" s="1">
        <f>IF(DQ147&gt;68, 68, DQ147)</f>
        <v>0</v>
      </c>
      <c r="DS147" s="1">
        <f>MAX(DP147,DR147)</f>
        <v>0</v>
      </c>
      <c r="DT147" s="29"/>
      <c r="DU147" s="29"/>
      <c r="DV147" s="29">
        <f>IF(DU147&gt;68,68,DU147)</f>
        <v>0</v>
      </c>
      <c r="DW147" s="29">
        <f>MAX(DT147,DV147)</f>
        <v>0</v>
      </c>
      <c r="DX147" s="18">
        <v>0</v>
      </c>
      <c r="DY147" s="18">
        <v>0</v>
      </c>
      <c r="DZ147" s="1"/>
      <c r="EA147" s="15">
        <f>AVERAGE(DJ147,DM147:DO147, DS147, DW147)</f>
        <v>18.631666666666668</v>
      </c>
      <c r="EB147" s="1">
        <v>0</v>
      </c>
      <c r="EC147" s="1">
        <v>0</v>
      </c>
      <c r="ED147" s="1">
        <v>0</v>
      </c>
      <c r="EE147" s="1">
        <f>IF(ED147&gt;68,68,ED147)</f>
        <v>0</v>
      </c>
      <c r="EF147" s="1">
        <f>MAX(EB147:EC147,EE147)</f>
        <v>0</v>
      </c>
      <c r="EG147" s="29">
        <v>5.56</v>
      </c>
      <c r="EH147" s="29">
        <v>0</v>
      </c>
      <c r="EI147" s="29">
        <v>0</v>
      </c>
      <c r="EJ147" s="29">
        <f>IF(EI147&gt;68,68,EI147)</f>
        <v>0</v>
      </c>
      <c r="EK147" s="29">
        <f>MAX(EG147:EH147,EJ147)</f>
        <v>5.56</v>
      </c>
      <c r="EL147" s="1">
        <v>5.56</v>
      </c>
      <c r="EM147" s="1">
        <v>0</v>
      </c>
      <c r="EN147" s="1">
        <v>0</v>
      </c>
      <c r="EO147" s="1">
        <f>IF(EN147&gt;68,68,EN147)</f>
        <v>0</v>
      </c>
      <c r="EP147" s="1">
        <f>MAX(EL147:EM147,EO147)</f>
        <v>5.56</v>
      </c>
      <c r="EQ147" s="29">
        <v>0</v>
      </c>
      <c r="ER147" s="29">
        <v>0</v>
      </c>
      <c r="ES147" s="29"/>
      <c r="ET147" s="15">
        <f>AVERAGE(EF147,EK147,EP147,ES147)</f>
        <v>3.7066666666666666</v>
      </c>
      <c r="EU147" s="1">
        <v>13.33</v>
      </c>
      <c r="EV147" s="1">
        <v>0</v>
      </c>
      <c r="EW147" s="1">
        <f>MIN(MAX(EU147:EV147)+0.2*FC147, 100)</f>
        <v>13.33</v>
      </c>
      <c r="EX147" s="29">
        <v>0</v>
      </c>
      <c r="EY147" s="29">
        <v>0</v>
      </c>
      <c r="EZ147" s="29">
        <f>MIN(MAX(EX147:EY147)+0.15*FC147, 100)</f>
        <v>0</v>
      </c>
      <c r="FA147" s="1">
        <v>0</v>
      </c>
      <c r="FB147" s="1">
        <v>0</v>
      </c>
      <c r="FC147" s="1">
        <f>MAX(FA147:FB147)</f>
        <v>0</v>
      </c>
      <c r="FD147" s="15">
        <f>AVERAGE(EW147,EZ147,FC147)</f>
        <v>4.4433333333333334</v>
      </c>
      <c r="FE147" s="3">
        <v>0.25</v>
      </c>
      <c r="FF147" s="3">
        <v>0.2</v>
      </c>
      <c r="FG147" s="3">
        <v>0.25</v>
      </c>
      <c r="FH147" s="3">
        <v>0.3</v>
      </c>
      <c r="FI147" s="25">
        <f>MIN(IF(D147="Yes",AR147+DI147,0),100)</f>
        <v>0.5</v>
      </c>
      <c r="FJ147" s="25">
        <f>IF(FN147&lt;0,FI147+FN147*-4,FI147)</f>
        <v>0.5</v>
      </c>
      <c r="FK147" s="25">
        <f>MIN(IF(D147="Yes",AR147+EA147,0), 100)</f>
        <v>19.131666666666668</v>
      </c>
      <c r="FL147" s="25">
        <f>MIN(IF(D147="Yes",AR147+ET147,0),100)</f>
        <v>4.206666666666667</v>
      </c>
      <c r="FM147" s="25">
        <f>MIN(IF(D147="Yes",AR147+FD147,0), 100)</f>
        <v>4.9433333333333334</v>
      </c>
      <c r="FN147" s="26">
        <f>FE147*FI147+FF147*FK147+FG147*FL147+FH147*FM147</f>
        <v>6.4859999999999998</v>
      </c>
      <c r="FO147" s="26">
        <f>FE147*FJ147+FF147*FK147+FG147*FL147+FH147*FM147</f>
        <v>6.4859999999999998</v>
      </c>
    </row>
    <row r="148" spans="1:171" customFormat="1" x14ac:dyDescent="0.3">
      <c r="A148">
        <v>1402019120</v>
      </c>
      <c r="B148" t="s">
        <v>294</v>
      </c>
      <c r="C148" t="s">
        <v>140</v>
      </c>
      <c r="D148" s="2" t="s">
        <v>301</v>
      </c>
      <c r="E148" s="6">
        <v>1</v>
      </c>
      <c r="F148" s="6"/>
      <c r="G148" s="7">
        <v>1</v>
      </c>
      <c r="H148" s="7"/>
      <c r="I148" s="6"/>
      <c r="J148" s="6"/>
      <c r="K148" s="7"/>
      <c r="L148" s="7"/>
      <c r="M148" s="6"/>
      <c r="N148" s="8"/>
      <c r="O148" s="7"/>
      <c r="P148" s="7"/>
      <c r="Q148" s="6"/>
      <c r="R148" s="8"/>
      <c r="S148" s="7"/>
      <c r="T148" s="7"/>
      <c r="U148" s="6"/>
      <c r="V148" s="6"/>
      <c r="W148" s="7"/>
      <c r="X148" s="7"/>
      <c r="Y148" s="6"/>
      <c r="Z148" s="6"/>
      <c r="AA148" s="7"/>
      <c r="AB148" s="7"/>
      <c r="AC148" s="6"/>
      <c r="AD148" s="6"/>
      <c r="AE148" s="7"/>
      <c r="AF148" s="8"/>
      <c r="AG148" s="10">
        <v>14</v>
      </c>
      <c r="AH148" s="10">
        <v>10</v>
      </c>
      <c r="AI148" s="10">
        <f>COUNT(E148:AF148)</f>
        <v>2</v>
      </c>
      <c r="AJ148" s="22">
        <f>IF(D148="Yes",(AG148-AI148+(DI148-50)/AH148)/AG148,0)</f>
        <v>0.37142857142857144</v>
      </c>
      <c r="AK148" s="11">
        <f>SUM(E148:AF148)</f>
        <v>2</v>
      </c>
      <c r="AL148" s="10">
        <f>MAX(AK148-AM148-AN148,0)*-1</f>
        <v>0</v>
      </c>
      <c r="AM148" s="10">
        <v>10</v>
      </c>
      <c r="AN148" s="10">
        <v>3</v>
      </c>
      <c r="AO148" s="7">
        <f>AK148+AL148+AP148</f>
        <v>2</v>
      </c>
      <c r="AP148" s="6"/>
      <c r="AQ148" s="3">
        <v>0.5</v>
      </c>
      <c r="AR148" s="15">
        <f>MIN(AO148,AM148)*AQ148</f>
        <v>1</v>
      </c>
      <c r="AS148" s="6">
        <v>0</v>
      </c>
      <c r="AT148" s="6">
        <v>0</v>
      </c>
      <c r="AU148" s="6">
        <v>0</v>
      </c>
      <c r="AV148" s="6">
        <v>0</v>
      </c>
      <c r="AW148" s="7"/>
      <c r="AX148" s="7">
        <v>0</v>
      </c>
      <c r="AY148" s="7"/>
      <c r="AZ148" s="7">
        <v>0</v>
      </c>
      <c r="BA148" s="6"/>
      <c r="BB148" s="6">
        <v>-5</v>
      </c>
      <c r="BC148" s="6"/>
      <c r="BD148" s="6">
        <v>-5</v>
      </c>
      <c r="BE148" s="7"/>
      <c r="BF148" s="7">
        <f>IF(EF148&gt;=70, 5, 0)</f>
        <v>0</v>
      </c>
      <c r="BG148" s="7"/>
      <c r="BH148" s="7"/>
      <c r="BI148" s="7">
        <v>-5</v>
      </c>
      <c r="BJ148" s="6"/>
      <c r="BK148" s="6">
        <f>IF(EW148&gt;=70, 6, 0)</f>
        <v>0</v>
      </c>
      <c r="BL148" s="6">
        <v>-5</v>
      </c>
      <c r="BM148" s="7">
        <v>0</v>
      </c>
      <c r="BN148" s="7">
        <v>-5</v>
      </c>
      <c r="BO148" s="7">
        <v>-5</v>
      </c>
      <c r="BP148" s="6">
        <v>2</v>
      </c>
      <c r="BQ148" s="6">
        <f>IF(EZ148&gt;=70, 6, 0)</f>
        <v>0</v>
      </c>
      <c r="BR148" s="6">
        <v>0</v>
      </c>
      <c r="BS148" s="7"/>
      <c r="BT148" s="7">
        <v>-5</v>
      </c>
      <c r="BU148" s="7">
        <v>-5</v>
      </c>
      <c r="BV148" s="6"/>
      <c r="BW148" s="6">
        <v>0</v>
      </c>
      <c r="BX148" s="6">
        <f>IF(EK148&gt;=70, 5, 0)</f>
        <v>0</v>
      </c>
      <c r="BY148" s="6">
        <v>-5</v>
      </c>
      <c r="BZ148" s="6">
        <v>0</v>
      </c>
      <c r="CA148" s="6">
        <v>0</v>
      </c>
      <c r="CB148" s="6">
        <v>0</v>
      </c>
      <c r="CC148" s="6">
        <v>0</v>
      </c>
      <c r="CD148" s="6">
        <v>0</v>
      </c>
      <c r="CE148" s="6">
        <v>0</v>
      </c>
      <c r="CF148" s="6">
        <v>0</v>
      </c>
      <c r="CG148" s="6">
        <v>0</v>
      </c>
      <c r="CH148" s="6">
        <v>0</v>
      </c>
      <c r="CI148" s="6">
        <v>0</v>
      </c>
      <c r="CJ148" s="6">
        <v>-5</v>
      </c>
      <c r="CK148" s="7">
        <v>-5</v>
      </c>
      <c r="CL148" s="7">
        <v>-5</v>
      </c>
      <c r="CM148" s="7">
        <v>-5</v>
      </c>
      <c r="CN148" s="6">
        <v>-5</v>
      </c>
      <c r="CO148" s="6">
        <f>IF(ES148&gt;=70, 5, 0)</f>
        <v>0</v>
      </c>
      <c r="CP148" s="6">
        <v>-5</v>
      </c>
      <c r="CQ148" s="6"/>
      <c r="CR148" s="6">
        <v>-5</v>
      </c>
      <c r="CS148" s="7"/>
      <c r="CT148" s="7">
        <f>IF(FC148&gt;=70, 6, 0)</f>
        <v>0</v>
      </c>
      <c r="CU148" s="7">
        <v>-5</v>
      </c>
      <c r="CV148" s="6"/>
      <c r="CW148" s="7">
        <v>0</v>
      </c>
      <c r="CX148" s="7">
        <v>0</v>
      </c>
      <c r="CY148" s="7">
        <v>15</v>
      </c>
      <c r="CZ148" s="7">
        <v>0</v>
      </c>
      <c r="DA148" s="7">
        <v>0</v>
      </c>
      <c r="DB148" s="7">
        <f>IF(AND(DS148&gt;0,DW148&gt;0),4,0)</f>
        <v>0</v>
      </c>
      <c r="DC148" s="7">
        <f>IF(AND(EF148&gt;0,EK148&gt;0,EP148&gt;0),4,0)</f>
        <v>0</v>
      </c>
      <c r="DD148" s="7">
        <f>IF(SUM(BW148,BY148,CB148,CC148,CE148,CH148,CK148,CL148,CN148,CP148)&gt;-1,4,0)</f>
        <v>0</v>
      </c>
      <c r="DE148" s="7">
        <f>IF(FC148&gt;0,4,0)</f>
        <v>0</v>
      </c>
      <c r="DF148" s="6"/>
      <c r="DG148" s="10">
        <f>SUM(AS148:DF148)</f>
        <v>-68</v>
      </c>
      <c r="DH148" s="10">
        <v>50</v>
      </c>
      <c r="DI148" s="17">
        <f>DG148+DH148</f>
        <v>-18</v>
      </c>
      <c r="DJ148" s="1">
        <v>82.86</v>
      </c>
      <c r="DK148" s="18">
        <v>0</v>
      </c>
      <c r="DL148" s="18">
        <v>0</v>
      </c>
      <c r="DM148" s="29">
        <f>AVERAGE(DK148:DL148)</f>
        <v>0</v>
      </c>
      <c r="DN148" s="1">
        <v>0</v>
      </c>
      <c r="DO148" s="29">
        <v>0</v>
      </c>
      <c r="DP148" s="1">
        <v>0</v>
      </c>
      <c r="DQ148" s="1"/>
      <c r="DR148" s="1">
        <f>IF(DQ148&gt;68, 68, DQ148)</f>
        <v>0</v>
      </c>
      <c r="DS148" s="1">
        <f>MAX(DP148,DR148)</f>
        <v>0</v>
      </c>
      <c r="DT148" s="29"/>
      <c r="DU148" s="29"/>
      <c r="DV148" s="29">
        <f>IF(DU148&gt;68,68,DU148)</f>
        <v>0</v>
      </c>
      <c r="DW148" s="29">
        <f>MAX(DT148,DV148)</f>
        <v>0</v>
      </c>
      <c r="DX148" s="18">
        <v>0</v>
      </c>
      <c r="DY148" s="18">
        <v>0</v>
      </c>
      <c r="DZ148" s="1"/>
      <c r="EA148" s="15">
        <f>AVERAGE(DJ148,DM148:DO148, DS148, DW148)</f>
        <v>13.81</v>
      </c>
      <c r="EB148" s="1">
        <v>26.67</v>
      </c>
      <c r="EC148" s="1">
        <v>0</v>
      </c>
      <c r="ED148" s="1">
        <v>0</v>
      </c>
      <c r="EE148" s="1">
        <f>IF(ED148&gt;68,68,ED148)</f>
        <v>0</v>
      </c>
      <c r="EF148" s="1">
        <f>MAX(EB148:EC148,EE148)</f>
        <v>26.67</v>
      </c>
      <c r="EG148" s="29">
        <v>0</v>
      </c>
      <c r="EH148" s="29">
        <v>0</v>
      </c>
      <c r="EI148" s="29">
        <v>0</v>
      </c>
      <c r="EJ148" s="29">
        <f>IF(EI148&gt;68,68,EI148)</f>
        <v>0</v>
      </c>
      <c r="EK148" s="29">
        <f>MAX(EG148:EH148,EJ148)</f>
        <v>0</v>
      </c>
      <c r="EL148" s="1">
        <v>0</v>
      </c>
      <c r="EM148" s="1">
        <v>0</v>
      </c>
      <c r="EN148" s="1">
        <v>0</v>
      </c>
      <c r="EO148" s="1">
        <f>IF(EN148&gt;68,68,EN148)</f>
        <v>0</v>
      </c>
      <c r="EP148" s="1">
        <f>MAX(EL148:EM148,EO148)</f>
        <v>0</v>
      </c>
      <c r="EQ148" s="29">
        <v>0</v>
      </c>
      <c r="ER148" s="29">
        <v>0</v>
      </c>
      <c r="ES148" s="29"/>
      <c r="ET148" s="15">
        <f>AVERAGE(EF148,EK148,EP148,ES148)</f>
        <v>8.89</v>
      </c>
      <c r="EU148" s="1">
        <v>0</v>
      </c>
      <c r="EV148" s="1">
        <v>0</v>
      </c>
      <c r="EW148" s="1">
        <f>MIN(MAX(EU148:EV148)+0.2*FC148, 100)</f>
        <v>0</v>
      </c>
      <c r="EX148" s="29">
        <v>50</v>
      </c>
      <c r="EY148" s="29">
        <v>0</v>
      </c>
      <c r="EZ148" s="29">
        <f>MIN(MAX(EX148:EY148)+0.15*FC148, 100)</f>
        <v>50</v>
      </c>
      <c r="FA148" s="1">
        <v>0</v>
      </c>
      <c r="FB148" s="1">
        <v>0</v>
      </c>
      <c r="FC148" s="1">
        <f>MAX(FA148:FB148)</f>
        <v>0</v>
      </c>
      <c r="FD148" s="15">
        <f>AVERAGE(EW148,EZ148,FC148)</f>
        <v>16.666666666666668</v>
      </c>
      <c r="FE148" s="3">
        <v>0.25</v>
      </c>
      <c r="FF148" s="3">
        <v>0.2</v>
      </c>
      <c r="FG148" s="3">
        <v>0.25</v>
      </c>
      <c r="FH148" s="3">
        <v>0.3</v>
      </c>
      <c r="FI148" s="25">
        <f>MIN(IF(D148="Yes",AR148+DI148,0),100)</f>
        <v>-17</v>
      </c>
      <c r="FJ148" s="25">
        <f>IF(FN148&lt;0,FI148+FN148*-4,FI148)</f>
        <v>-17</v>
      </c>
      <c r="FK148" s="25">
        <f>MIN(IF(D148="Yes",AR148+EA148,0), 100)</f>
        <v>14.81</v>
      </c>
      <c r="FL148" s="25">
        <f>MIN(IF(D148="Yes",AR148+ET148,0),100)</f>
        <v>9.89</v>
      </c>
      <c r="FM148" s="25">
        <f>MIN(IF(D148="Yes",AR148+FD148,0), 100)</f>
        <v>17.666666666666668</v>
      </c>
      <c r="FN148" s="26">
        <f>FE148*FI148+FF148*FK148+FG148*FL148+FH148*FM148</f>
        <v>6.4845000000000006</v>
      </c>
      <c r="FO148" s="26">
        <f>FE148*FJ148+FF148*FK148+FG148*FL148+FH148*FM148</f>
        <v>6.4845000000000006</v>
      </c>
    </row>
    <row r="149" spans="1:171" customFormat="1" x14ac:dyDescent="0.3">
      <c r="A149">
        <v>1402018075</v>
      </c>
      <c r="B149" t="s">
        <v>254</v>
      </c>
      <c r="C149" t="s">
        <v>140</v>
      </c>
      <c r="D149" s="2" t="s">
        <v>301</v>
      </c>
      <c r="E149" s="6"/>
      <c r="F149" s="6"/>
      <c r="G149" s="7"/>
      <c r="H149" s="7">
        <v>1</v>
      </c>
      <c r="I149" s="6"/>
      <c r="J149" s="6"/>
      <c r="K149" s="7"/>
      <c r="L149" s="7"/>
      <c r="M149" s="6"/>
      <c r="N149" s="8"/>
      <c r="O149" s="7"/>
      <c r="P149" s="7"/>
      <c r="Q149" s="6">
        <v>1</v>
      </c>
      <c r="R149" s="8"/>
      <c r="S149" s="7"/>
      <c r="T149" s="7"/>
      <c r="U149" s="6"/>
      <c r="V149" s="6"/>
      <c r="W149" s="7"/>
      <c r="X149" s="7"/>
      <c r="Y149" s="6"/>
      <c r="Z149" s="6"/>
      <c r="AA149" s="7"/>
      <c r="AB149" s="7"/>
      <c r="AC149" s="6"/>
      <c r="AD149" s="6"/>
      <c r="AE149" s="7"/>
      <c r="AF149" s="8"/>
      <c r="AG149" s="10">
        <v>14</v>
      </c>
      <c r="AH149" s="10">
        <v>10</v>
      </c>
      <c r="AI149" s="10">
        <f>COUNT(E149:AF149)</f>
        <v>2</v>
      </c>
      <c r="AJ149" s="22">
        <f>IF(D149="Yes",(AG149-AI149+(DI149-50)/AH149)/AG149,0)</f>
        <v>0.51428571428571435</v>
      </c>
      <c r="AK149" s="11">
        <f>SUM(E149:AF149)</f>
        <v>2</v>
      </c>
      <c r="AL149" s="10">
        <f>MAX(AK149-AM149-AN149,0)*-1</f>
        <v>0</v>
      </c>
      <c r="AM149" s="10">
        <v>10</v>
      </c>
      <c r="AN149" s="10">
        <v>3</v>
      </c>
      <c r="AO149" s="7">
        <f>AK149+AL149+AP149</f>
        <v>2</v>
      </c>
      <c r="AP149" s="6"/>
      <c r="AQ149" s="3">
        <v>0.5</v>
      </c>
      <c r="AR149" s="15">
        <f>MIN(AO149,AM149)*AQ149</f>
        <v>1</v>
      </c>
      <c r="AS149" s="6">
        <v>0</v>
      </c>
      <c r="AT149" s="6">
        <v>0</v>
      </c>
      <c r="AU149" s="6">
        <v>2</v>
      </c>
      <c r="AV149" s="6">
        <v>0</v>
      </c>
      <c r="AW149" s="7"/>
      <c r="AX149" s="7">
        <v>0</v>
      </c>
      <c r="AY149" s="7"/>
      <c r="AZ149" s="7">
        <v>-5</v>
      </c>
      <c r="BA149" s="6"/>
      <c r="BB149" s="6">
        <v>0</v>
      </c>
      <c r="BC149" s="6"/>
      <c r="BD149" s="6">
        <v>0</v>
      </c>
      <c r="BE149" s="7"/>
      <c r="BF149" s="7">
        <f>IF(EF149&gt;=70, 5, 0)</f>
        <v>0</v>
      </c>
      <c r="BG149" s="7"/>
      <c r="BH149" s="7"/>
      <c r="BI149" s="7">
        <v>0</v>
      </c>
      <c r="BJ149" s="6"/>
      <c r="BK149" s="6">
        <f>IF(EW149&gt;=70, 6, 0)</f>
        <v>0</v>
      </c>
      <c r="BL149" s="6">
        <v>-5</v>
      </c>
      <c r="BM149" s="7">
        <v>-5</v>
      </c>
      <c r="BN149" s="7">
        <v>-5</v>
      </c>
      <c r="BO149" s="7">
        <v>-5</v>
      </c>
      <c r="BP149" s="6"/>
      <c r="BQ149" s="6">
        <f>IF(EZ149&gt;=70, 6, 0)</f>
        <v>0</v>
      </c>
      <c r="BR149" s="6">
        <v>-5</v>
      </c>
      <c r="BS149" s="7"/>
      <c r="BT149" s="7">
        <v>0</v>
      </c>
      <c r="BU149" s="7">
        <v>-5</v>
      </c>
      <c r="BV149" s="6"/>
      <c r="BW149" s="6">
        <v>0</v>
      </c>
      <c r="BX149" s="6">
        <f>IF(EK149&gt;=70, 5, 0)</f>
        <v>0</v>
      </c>
      <c r="BY149" s="6">
        <v>-5</v>
      </c>
      <c r="BZ149" s="6">
        <v>0</v>
      </c>
      <c r="CA149" s="6">
        <v>0</v>
      </c>
      <c r="CB149" s="6">
        <v>0</v>
      </c>
      <c r="CC149" s="6">
        <v>0</v>
      </c>
      <c r="CD149" s="6">
        <v>0</v>
      </c>
      <c r="CE149" s="6">
        <v>0</v>
      </c>
      <c r="CF149" s="6">
        <v>0</v>
      </c>
      <c r="CG149" s="6">
        <v>0</v>
      </c>
      <c r="CH149" s="6">
        <v>0</v>
      </c>
      <c r="CI149" s="6">
        <v>0</v>
      </c>
      <c r="CJ149" s="6">
        <v>-5</v>
      </c>
      <c r="CK149" s="7">
        <v>0</v>
      </c>
      <c r="CL149" s="7">
        <v>0</v>
      </c>
      <c r="CM149" s="7">
        <v>0</v>
      </c>
      <c r="CN149" s="6">
        <v>0</v>
      </c>
      <c r="CO149" s="6">
        <f>IF(ES149&gt;=70, 5, 0)</f>
        <v>0</v>
      </c>
      <c r="CP149" s="6">
        <v>0</v>
      </c>
      <c r="CQ149" s="6"/>
      <c r="CR149" s="6">
        <v>0</v>
      </c>
      <c r="CS149" s="7"/>
      <c r="CT149" s="7">
        <f>IF(FC149&gt;=70, 6, 0)</f>
        <v>0</v>
      </c>
      <c r="CU149" s="7">
        <v>-5</v>
      </c>
      <c r="CV149" s="6"/>
      <c r="CW149" s="7">
        <v>0</v>
      </c>
      <c r="CX149" s="7">
        <v>0</v>
      </c>
      <c r="CY149" s="7">
        <v>0</v>
      </c>
      <c r="CZ149" s="7">
        <v>0</v>
      </c>
      <c r="DA149" s="7">
        <v>0</v>
      </c>
      <c r="DB149" s="7">
        <f>IF(AND(DS149&gt;0,DW149&gt;0),4,0)</f>
        <v>0</v>
      </c>
      <c r="DC149" s="7">
        <f>IF(AND(EF149&gt;0,EK149&gt;0,EP149&gt;0),4,0)</f>
        <v>0</v>
      </c>
      <c r="DD149" s="7">
        <f>IF(SUM(BW149,BY149,CB149,CC149,CE149,CH149,CK149,CL149,CN149,CP149)&gt;-1,4,0)</f>
        <v>0</v>
      </c>
      <c r="DE149" s="7">
        <f>IF(FC149&gt;0,4,0)</f>
        <v>0</v>
      </c>
      <c r="DF149" s="6"/>
      <c r="DG149" s="10">
        <f>SUM(AS149:DF149)</f>
        <v>-48</v>
      </c>
      <c r="DH149" s="10">
        <v>50</v>
      </c>
      <c r="DI149" s="17">
        <f>DG149+DH149</f>
        <v>2</v>
      </c>
      <c r="DJ149" s="1">
        <v>20</v>
      </c>
      <c r="DK149" s="18">
        <v>50</v>
      </c>
      <c r="DL149" s="18">
        <v>50</v>
      </c>
      <c r="DM149" s="29">
        <f>AVERAGE(DK149:DL149)</f>
        <v>50</v>
      </c>
      <c r="DN149" s="1">
        <v>0</v>
      </c>
      <c r="DO149" s="29">
        <v>0</v>
      </c>
      <c r="DP149" s="1">
        <v>0</v>
      </c>
      <c r="DQ149" s="1"/>
      <c r="DR149" s="1">
        <f>IF(DQ149&gt;68, 68, DQ149)</f>
        <v>0</v>
      </c>
      <c r="DS149" s="1">
        <f>MAX(DP149,DR149)</f>
        <v>0</v>
      </c>
      <c r="DT149" s="29"/>
      <c r="DU149" s="29"/>
      <c r="DV149" s="29">
        <f>IF(DU149&gt;68,68,DU149)</f>
        <v>0</v>
      </c>
      <c r="DW149" s="29">
        <f>MAX(DT149,DV149)</f>
        <v>0</v>
      </c>
      <c r="DX149" s="18">
        <v>0</v>
      </c>
      <c r="DY149" s="18">
        <v>0</v>
      </c>
      <c r="DZ149" s="1"/>
      <c r="EA149" s="15">
        <f>AVERAGE(DJ149,DM149:DO149, DS149, DW149)</f>
        <v>11.666666666666666</v>
      </c>
      <c r="EB149" s="1">
        <v>13.33</v>
      </c>
      <c r="EC149" s="1">
        <v>0</v>
      </c>
      <c r="ED149" s="1">
        <v>0</v>
      </c>
      <c r="EE149" s="1">
        <f>IF(ED149&gt;68,68,ED149)</f>
        <v>0</v>
      </c>
      <c r="EF149" s="1">
        <f>MAX(EB149:EC149,EE149)</f>
        <v>13.33</v>
      </c>
      <c r="EG149" s="29">
        <v>0</v>
      </c>
      <c r="EH149" s="29">
        <v>0</v>
      </c>
      <c r="EI149" s="29">
        <v>0</v>
      </c>
      <c r="EJ149" s="29">
        <f>IF(EI149&gt;68,68,EI149)</f>
        <v>0</v>
      </c>
      <c r="EK149" s="29">
        <f>MAX(EG149:EH149,EJ149)</f>
        <v>0</v>
      </c>
      <c r="EL149" s="1">
        <v>0</v>
      </c>
      <c r="EM149" s="1">
        <v>0</v>
      </c>
      <c r="EN149" s="1">
        <v>0</v>
      </c>
      <c r="EO149" s="1">
        <f>IF(EN149&gt;68,68,EN149)</f>
        <v>0</v>
      </c>
      <c r="EP149" s="1">
        <f>MAX(EL149:EM149,EO149)</f>
        <v>0</v>
      </c>
      <c r="EQ149" s="29">
        <v>0</v>
      </c>
      <c r="ER149" s="29">
        <v>0</v>
      </c>
      <c r="ES149" s="29"/>
      <c r="ET149" s="15">
        <f>AVERAGE(EF149,EK149,EP149,ES149)</f>
        <v>4.4433333333333334</v>
      </c>
      <c r="EU149" s="1">
        <v>0</v>
      </c>
      <c r="EV149" s="1">
        <v>0</v>
      </c>
      <c r="EW149" s="1">
        <f>MIN(MAX(EU149:EV149)+0.2*FC149, 100)</f>
        <v>0</v>
      </c>
      <c r="EX149" s="29">
        <v>10.42</v>
      </c>
      <c r="EY149" s="29">
        <v>0</v>
      </c>
      <c r="EZ149" s="29">
        <f>MIN(MAX(EX149:EY149)+0.15*FC149, 100)</f>
        <v>10.42</v>
      </c>
      <c r="FA149" s="1">
        <v>0</v>
      </c>
      <c r="FB149" s="1">
        <v>0</v>
      </c>
      <c r="FC149" s="1">
        <f>MAX(FA149:FB149)</f>
        <v>0</v>
      </c>
      <c r="FD149" s="15">
        <f>AVERAGE(EW149,EZ149,FC149)</f>
        <v>3.4733333333333332</v>
      </c>
      <c r="FE149" s="3">
        <v>0.25</v>
      </c>
      <c r="FF149" s="3">
        <v>0.2</v>
      </c>
      <c r="FG149" s="3">
        <v>0.25</v>
      </c>
      <c r="FH149" s="3">
        <v>0.3</v>
      </c>
      <c r="FI149" s="25">
        <f>MIN(IF(D149="Yes",AR149+DI149,0),100)</f>
        <v>3</v>
      </c>
      <c r="FJ149" s="25">
        <f>IF(FN149&lt;0,FI149+FN149*-4,FI149)</f>
        <v>3</v>
      </c>
      <c r="FK149" s="25">
        <f>MIN(IF(D149="Yes",AR149+EA149,0), 100)</f>
        <v>12.666666666666666</v>
      </c>
      <c r="FL149" s="25">
        <f>MIN(IF(D149="Yes",AR149+ET149,0),100)</f>
        <v>5.4433333333333334</v>
      </c>
      <c r="FM149" s="25">
        <f>MIN(IF(D149="Yes",AR149+FD149,0), 100)</f>
        <v>4.4733333333333327</v>
      </c>
      <c r="FN149" s="26">
        <f>FE149*FI149+FF149*FK149+FG149*FL149+FH149*FM149</f>
        <v>5.9861666666666666</v>
      </c>
      <c r="FO149" s="26">
        <f>FE149*FJ149+FF149*FK149+FG149*FL149+FH149*FM149</f>
        <v>5.9861666666666666</v>
      </c>
    </row>
    <row r="150" spans="1:171" customFormat="1" x14ac:dyDescent="0.3">
      <c r="A150">
        <v>1402019014</v>
      </c>
      <c r="B150" t="s">
        <v>263</v>
      </c>
      <c r="C150" t="s">
        <v>140</v>
      </c>
      <c r="D150" s="2" t="s">
        <v>301</v>
      </c>
      <c r="E150" s="6"/>
      <c r="F150" s="6"/>
      <c r="G150" s="7"/>
      <c r="H150" s="7"/>
      <c r="I150" s="6">
        <v>0</v>
      </c>
      <c r="J150" s="6"/>
      <c r="K150" s="7"/>
      <c r="L150" s="7"/>
      <c r="M150" s="6"/>
      <c r="N150" s="8"/>
      <c r="O150" s="7"/>
      <c r="P150" s="7"/>
      <c r="Q150" s="6">
        <v>1</v>
      </c>
      <c r="R150" s="8"/>
      <c r="S150" s="7"/>
      <c r="T150" s="7"/>
      <c r="U150" s="6"/>
      <c r="V150" s="6"/>
      <c r="W150" s="7"/>
      <c r="X150" s="7"/>
      <c r="Y150" s="6"/>
      <c r="Z150" s="6"/>
      <c r="AA150" s="7"/>
      <c r="AB150" s="7"/>
      <c r="AC150" s="6"/>
      <c r="AD150" s="6"/>
      <c r="AE150" s="7"/>
      <c r="AF150" s="8"/>
      <c r="AG150" s="10">
        <v>14</v>
      </c>
      <c r="AH150" s="10">
        <v>10</v>
      </c>
      <c r="AI150" s="10">
        <f>COUNT(E150:AF150)</f>
        <v>2</v>
      </c>
      <c r="AJ150" s="22">
        <f>IF(D150="Yes",(AG150-AI150+(DI150-50)/AH150)/AG150,0)</f>
        <v>0.32857142857142857</v>
      </c>
      <c r="AK150" s="11">
        <f>SUM(E150:AF150)</f>
        <v>1</v>
      </c>
      <c r="AL150" s="10">
        <f>MAX(AK150-AM150-AN150,0)*-1</f>
        <v>0</v>
      </c>
      <c r="AM150" s="10">
        <v>10</v>
      </c>
      <c r="AN150" s="10">
        <v>3</v>
      </c>
      <c r="AO150" s="7">
        <f>AK150+AL150+AP150</f>
        <v>1</v>
      </c>
      <c r="AP150" s="6"/>
      <c r="AQ150" s="3">
        <v>0.5</v>
      </c>
      <c r="AR150" s="15">
        <f>MIN(AO150,AM150)*AQ150</f>
        <v>0.5</v>
      </c>
      <c r="AS150" s="6">
        <v>0</v>
      </c>
      <c r="AT150" s="6">
        <v>0</v>
      </c>
      <c r="AU150" s="6">
        <v>1</v>
      </c>
      <c r="AV150" s="6">
        <v>0</v>
      </c>
      <c r="AW150" s="7"/>
      <c r="AX150" s="7">
        <v>0</v>
      </c>
      <c r="AY150" s="7"/>
      <c r="AZ150" s="7">
        <v>0</v>
      </c>
      <c r="BA150" s="6"/>
      <c r="BB150" s="6">
        <v>0</v>
      </c>
      <c r="BC150" s="6"/>
      <c r="BD150" s="6">
        <v>0</v>
      </c>
      <c r="BE150" s="7"/>
      <c r="BF150" s="7">
        <f>IF(EF150&gt;=70, 5, 0)</f>
        <v>0</v>
      </c>
      <c r="BG150" s="7"/>
      <c r="BH150" s="7"/>
      <c r="BI150" s="7">
        <v>0</v>
      </c>
      <c r="BJ150" s="6"/>
      <c r="BK150" s="6">
        <f>IF(EW150&gt;=70, 6, 0)</f>
        <v>0</v>
      </c>
      <c r="BL150" s="6">
        <v>-5</v>
      </c>
      <c r="BM150" s="7">
        <v>-5</v>
      </c>
      <c r="BN150" s="7">
        <v>-5</v>
      </c>
      <c r="BO150" s="7">
        <v>-5</v>
      </c>
      <c r="BP150" s="6"/>
      <c r="BQ150" s="6">
        <f>IF(EZ150&gt;=70, 6, 0)</f>
        <v>0</v>
      </c>
      <c r="BR150" s="6">
        <v>-5</v>
      </c>
      <c r="BS150" s="7"/>
      <c r="BT150" s="7">
        <v>0</v>
      </c>
      <c r="BU150" s="7">
        <v>0</v>
      </c>
      <c r="BV150" s="6"/>
      <c r="BW150" s="6">
        <v>-5</v>
      </c>
      <c r="BX150" s="6">
        <f>IF(EK150&gt;=70, 5, 0)</f>
        <v>0</v>
      </c>
      <c r="BY150" s="6">
        <v>-5</v>
      </c>
      <c r="BZ150" s="6">
        <v>0</v>
      </c>
      <c r="CA150" s="6">
        <v>0</v>
      </c>
      <c r="CB150" s="6">
        <v>0</v>
      </c>
      <c r="CC150" s="6">
        <v>0</v>
      </c>
      <c r="CD150" s="6">
        <v>0</v>
      </c>
      <c r="CE150" s="6">
        <v>0</v>
      </c>
      <c r="CF150" s="6">
        <v>0</v>
      </c>
      <c r="CG150" s="6">
        <v>0</v>
      </c>
      <c r="CH150" s="6">
        <v>0</v>
      </c>
      <c r="CI150" s="6">
        <v>0</v>
      </c>
      <c r="CJ150" s="6">
        <v>-5</v>
      </c>
      <c r="CK150" s="7">
        <v>-5</v>
      </c>
      <c r="CL150" s="7">
        <v>-5</v>
      </c>
      <c r="CM150" s="7">
        <v>-5</v>
      </c>
      <c r="CN150" s="6">
        <v>-5</v>
      </c>
      <c r="CO150" s="6">
        <f>IF(ES150&gt;=70, 5, 0)</f>
        <v>0</v>
      </c>
      <c r="CP150" s="6">
        <v>-5</v>
      </c>
      <c r="CQ150" s="6"/>
      <c r="CR150" s="6">
        <v>-5</v>
      </c>
      <c r="CS150" s="7"/>
      <c r="CT150" s="7">
        <f>IF(FC150&gt;=70, 6, 0)</f>
        <v>0</v>
      </c>
      <c r="CU150" s="7">
        <v>-5</v>
      </c>
      <c r="CV150" s="6"/>
      <c r="CW150" s="7">
        <v>0</v>
      </c>
      <c r="CX150" s="7">
        <v>0</v>
      </c>
      <c r="CY150" s="7">
        <v>0</v>
      </c>
      <c r="CZ150" s="7">
        <v>0</v>
      </c>
      <c r="DA150" s="7">
        <v>0</v>
      </c>
      <c r="DB150" s="7">
        <f>IF(AND(DS150&gt;0,DW150&gt;0),4,0)</f>
        <v>0</v>
      </c>
      <c r="DC150" s="7">
        <f>IF(AND(EF150&gt;0,EK150&gt;0,EP150&gt;0),4,0)</f>
        <v>0</v>
      </c>
      <c r="DD150" s="7">
        <f>IF(SUM(BW150,BY150,CB150,CC150,CE150,CH150,CK150,CL150,CN150,CP150)&gt;-1,4,0)</f>
        <v>0</v>
      </c>
      <c r="DE150" s="7">
        <f>IF(FC150&gt;0,4,0)</f>
        <v>0</v>
      </c>
      <c r="DF150" s="6"/>
      <c r="DG150" s="10">
        <f>SUM(AS150:DF150)</f>
        <v>-74</v>
      </c>
      <c r="DH150" s="10">
        <v>50</v>
      </c>
      <c r="DI150" s="17">
        <f>DG150+DH150</f>
        <v>-24</v>
      </c>
      <c r="DJ150" s="1">
        <v>88.57</v>
      </c>
      <c r="DK150" s="18">
        <v>0</v>
      </c>
      <c r="DL150" s="18">
        <v>0</v>
      </c>
      <c r="DM150" s="29">
        <f>AVERAGE(DK150:DL150)</f>
        <v>0</v>
      </c>
      <c r="DN150" s="1">
        <v>0</v>
      </c>
      <c r="DO150" s="29">
        <v>0</v>
      </c>
      <c r="DP150" s="1">
        <v>0</v>
      </c>
      <c r="DQ150" s="1"/>
      <c r="DR150" s="1">
        <f>IF(DQ150&gt;68, 68, DQ150)</f>
        <v>0</v>
      </c>
      <c r="DS150" s="1">
        <f>MAX(DP150,DR150)</f>
        <v>0</v>
      </c>
      <c r="DT150" s="29"/>
      <c r="DU150" s="29"/>
      <c r="DV150" s="29">
        <f>IF(DU150&gt;68,68,DU150)</f>
        <v>0</v>
      </c>
      <c r="DW150" s="29">
        <f>MAX(DT150,DV150)</f>
        <v>0</v>
      </c>
      <c r="DX150" s="18">
        <v>0</v>
      </c>
      <c r="DY150" s="18">
        <v>0</v>
      </c>
      <c r="DZ150" s="1"/>
      <c r="EA150" s="15">
        <f>AVERAGE(DJ150,DM150:DO150, DS150, DW150)</f>
        <v>14.761666666666665</v>
      </c>
      <c r="EB150" s="1">
        <v>40</v>
      </c>
      <c r="EC150" s="1">
        <v>0</v>
      </c>
      <c r="ED150" s="1">
        <v>0</v>
      </c>
      <c r="EE150" s="1">
        <f>IF(ED150&gt;68,68,ED150)</f>
        <v>0</v>
      </c>
      <c r="EF150" s="1">
        <f>MAX(EB150:EC150,EE150)</f>
        <v>40</v>
      </c>
      <c r="EG150" s="29">
        <v>0</v>
      </c>
      <c r="EH150" s="29">
        <v>0</v>
      </c>
      <c r="EI150" s="29">
        <v>0</v>
      </c>
      <c r="EJ150" s="29">
        <f>IF(EI150&gt;68,68,EI150)</f>
        <v>0</v>
      </c>
      <c r="EK150" s="29">
        <f>MAX(EG150:EH150,EJ150)</f>
        <v>0</v>
      </c>
      <c r="EL150" s="1">
        <v>0</v>
      </c>
      <c r="EM150" s="1">
        <v>0</v>
      </c>
      <c r="EN150" s="1">
        <v>0</v>
      </c>
      <c r="EO150" s="1">
        <f>IF(EN150&gt;68,68,EN150)</f>
        <v>0</v>
      </c>
      <c r="EP150" s="1">
        <f>MAX(EL150:EM150,EO150)</f>
        <v>0</v>
      </c>
      <c r="EQ150" s="29">
        <v>0</v>
      </c>
      <c r="ER150" s="29">
        <v>0</v>
      </c>
      <c r="ES150" s="29"/>
      <c r="ET150" s="15">
        <f>AVERAGE(EF150,EK150,EP150,ES150)</f>
        <v>13.333333333333334</v>
      </c>
      <c r="EU150" s="1">
        <v>0</v>
      </c>
      <c r="EV150" s="1">
        <v>0</v>
      </c>
      <c r="EW150" s="1">
        <f>MIN(MAX(EU150:EV150)+0.2*FC150, 100)</f>
        <v>0</v>
      </c>
      <c r="EX150" s="29">
        <v>50</v>
      </c>
      <c r="EY150" s="29">
        <v>0</v>
      </c>
      <c r="EZ150" s="29">
        <f>MIN(MAX(EX150:EY150)+0.15*FC150, 100)</f>
        <v>50</v>
      </c>
      <c r="FA150" s="1">
        <v>0</v>
      </c>
      <c r="FB150" s="1">
        <v>0</v>
      </c>
      <c r="FC150" s="1">
        <f>MAX(FA150:FB150)</f>
        <v>0</v>
      </c>
      <c r="FD150" s="15">
        <f>AVERAGE(EW150,EZ150,FC150)</f>
        <v>16.666666666666668</v>
      </c>
      <c r="FE150" s="3">
        <v>0.25</v>
      </c>
      <c r="FF150" s="3">
        <v>0.2</v>
      </c>
      <c r="FG150" s="3">
        <v>0.25</v>
      </c>
      <c r="FH150" s="3">
        <v>0.3</v>
      </c>
      <c r="FI150" s="25">
        <f>MIN(IF(D150="Yes",AR150+DI150,0),100)</f>
        <v>-23.5</v>
      </c>
      <c r="FJ150" s="25">
        <f>IF(FN150&lt;0,FI150+FN150*-4,FI150)</f>
        <v>-23.5</v>
      </c>
      <c r="FK150" s="25">
        <f>MIN(IF(D150="Yes",AR150+EA150,0), 100)</f>
        <v>15.261666666666665</v>
      </c>
      <c r="FL150" s="25">
        <f>MIN(IF(D150="Yes",AR150+ET150,0),100)</f>
        <v>13.833333333333334</v>
      </c>
      <c r="FM150" s="25">
        <f>MIN(IF(D150="Yes",AR150+FD150,0), 100)</f>
        <v>17.166666666666668</v>
      </c>
      <c r="FN150" s="26">
        <f>FE150*FI150+FF150*FK150+FG150*FL150+FH150*FM150</f>
        <v>5.7856666666666676</v>
      </c>
      <c r="FO150" s="26">
        <f>FE150*FJ150+FF150*FK150+FG150*FL150+FH150*FM150</f>
        <v>5.7856666666666676</v>
      </c>
    </row>
    <row r="151" spans="1:171" customFormat="1" x14ac:dyDescent="0.3">
      <c r="A151">
        <v>1402019023</v>
      </c>
      <c r="B151" t="s">
        <v>209</v>
      </c>
      <c r="C151" t="s">
        <v>114</v>
      </c>
      <c r="D151" s="2" t="s">
        <v>301</v>
      </c>
      <c r="E151" s="6"/>
      <c r="F151" s="6"/>
      <c r="G151" s="7"/>
      <c r="H151" s="7">
        <v>1</v>
      </c>
      <c r="I151" s="6">
        <v>0</v>
      </c>
      <c r="J151" s="6"/>
      <c r="K151" s="7"/>
      <c r="L151" s="7"/>
      <c r="M151" s="6"/>
      <c r="N151" s="8"/>
      <c r="O151" s="7"/>
      <c r="P151" s="7"/>
      <c r="Q151" s="6"/>
      <c r="R151" s="8"/>
      <c r="S151" s="7">
        <v>0</v>
      </c>
      <c r="T151" s="7"/>
      <c r="U151" s="6"/>
      <c r="V151" s="6"/>
      <c r="W151" s="7"/>
      <c r="X151" s="7"/>
      <c r="Y151" s="6"/>
      <c r="Z151" s="6"/>
      <c r="AA151" s="7"/>
      <c r="AB151" s="7"/>
      <c r="AC151" s="6"/>
      <c r="AD151" s="6"/>
      <c r="AE151" s="7"/>
      <c r="AF151" s="8"/>
      <c r="AG151" s="10">
        <v>14</v>
      </c>
      <c r="AH151" s="10">
        <v>10</v>
      </c>
      <c r="AI151" s="10">
        <f>COUNT(E151:AF151)</f>
        <v>3</v>
      </c>
      <c r="AJ151" s="22">
        <f>IF(D151="Yes",(AG151-AI151+(DI151-50)/AH151)/AG151,0)</f>
        <v>0.42857142857142855</v>
      </c>
      <c r="AK151" s="11">
        <f>SUM(E151:AF151)</f>
        <v>1</v>
      </c>
      <c r="AL151" s="10">
        <f>MAX(AK151-AM151-AN151,0)*-1</f>
        <v>0</v>
      </c>
      <c r="AM151" s="10">
        <v>10</v>
      </c>
      <c r="AN151" s="10">
        <v>3</v>
      </c>
      <c r="AO151" s="7">
        <f>AK151+AL151+AP151</f>
        <v>1</v>
      </c>
      <c r="AP151" s="6"/>
      <c r="AQ151" s="3">
        <v>0.5</v>
      </c>
      <c r="AR151" s="15">
        <f>MIN(AO151,AM151)*AQ151</f>
        <v>0.5</v>
      </c>
      <c r="AS151" s="6">
        <v>0</v>
      </c>
      <c r="AT151" s="6">
        <v>0</v>
      </c>
      <c r="AU151" s="6">
        <v>5</v>
      </c>
      <c r="AV151" s="6">
        <v>0</v>
      </c>
      <c r="AW151" s="7"/>
      <c r="AX151" s="7">
        <v>0</v>
      </c>
      <c r="AY151" s="7"/>
      <c r="AZ151" s="7">
        <v>0</v>
      </c>
      <c r="BA151" s="6">
        <v>-5</v>
      </c>
      <c r="BB151" s="6">
        <v>0</v>
      </c>
      <c r="BC151" s="6"/>
      <c r="BD151" s="6">
        <v>-5</v>
      </c>
      <c r="BE151" s="7"/>
      <c r="BF151" s="7">
        <f>IF(EF151&gt;=70, 5, 0)</f>
        <v>0</v>
      </c>
      <c r="BG151" s="7"/>
      <c r="BH151" s="7"/>
      <c r="BI151" s="7">
        <v>0</v>
      </c>
      <c r="BJ151" s="6"/>
      <c r="BK151" s="6">
        <f>IF(EW151&gt;=70, 6, 0)</f>
        <v>0</v>
      </c>
      <c r="BL151" s="6">
        <v>0</v>
      </c>
      <c r="BM151" s="7">
        <v>-5</v>
      </c>
      <c r="BN151" s="7">
        <v>-5</v>
      </c>
      <c r="BO151" s="7">
        <v>-5</v>
      </c>
      <c r="BP151" s="6"/>
      <c r="BQ151" s="6">
        <f>IF(EZ151&gt;=70, 6, 0)</f>
        <v>0</v>
      </c>
      <c r="BR151" s="6">
        <v>-5</v>
      </c>
      <c r="BS151" s="7"/>
      <c r="BT151" s="7">
        <v>-5</v>
      </c>
      <c r="BU151" s="7">
        <v>-5</v>
      </c>
      <c r="BV151" s="6"/>
      <c r="BW151" s="6">
        <v>-5</v>
      </c>
      <c r="BX151" s="6">
        <f>IF(EK151&gt;=70, 5, 0)</f>
        <v>0</v>
      </c>
      <c r="BY151" s="6">
        <v>-5</v>
      </c>
      <c r="BZ151" s="6">
        <v>0</v>
      </c>
      <c r="CA151" s="6">
        <v>0</v>
      </c>
      <c r="CB151" s="6">
        <v>0</v>
      </c>
      <c r="CC151" s="6">
        <v>0</v>
      </c>
      <c r="CD151" s="6">
        <v>0</v>
      </c>
      <c r="CE151" s="6">
        <v>0</v>
      </c>
      <c r="CF151" s="6">
        <v>0</v>
      </c>
      <c r="CG151" s="6">
        <v>0</v>
      </c>
      <c r="CH151" s="6">
        <v>0</v>
      </c>
      <c r="CI151" s="6">
        <v>0</v>
      </c>
      <c r="CJ151" s="6">
        <v>-5</v>
      </c>
      <c r="CK151" s="7">
        <v>0</v>
      </c>
      <c r="CL151" s="7">
        <v>0</v>
      </c>
      <c r="CM151" s="7">
        <v>-5</v>
      </c>
      <c r="CN151" s="6">
        <v>-5</v>
      </c>
      <c r="CO151" s="6">
        <f>IF(ES151&gt;=70, 5, 0)</f>
        <v>0</v>
      </c>
      <c r="CP151" s="6">
        <v>-5</v>
      </c>
      <c r="CQ151" s="6"/>
      <c r="CR151" s="6">
        <v>0</v>
      </c>
      <c r="CS151" s="7"/>
      <c r="CT151" s="7">
        <f>IF(FC151&gt;=70, 6, 0)</f>
        <v>0</v>
      </c>
      <c r="CU151" s="7">
        <v>-5</v>
      </c>
      <c r="CV151" s="6">
        <v>20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f>IF(AND(DS151&gt;0,DW151&gt;0),4,0)</f>
        <v>0</v>
      </c>
      <c r="DC151" s="7">
        <f>IF(AND(EF151&gt;0,EK151&gt;0,EP151&gt;0),4,0)</f>
        <v>0</v>
      </c>
      <c r="DD151" s="7">
        <f>IF(SUM(BW151,BY151,CB151,CC151,CE151,CH151,CK151,CL151,CN151,CP151)&gt;-1,4,0)</f>
        <v>0</v>
      </c>
      <c r="DE151" s="7">
        <f>IF(FC151&gt;0,4,0)</f>
        <v>0</v>
      </c>
      <c r="DF151" s="6"/>
      <c r="DG151" s="10">
        <f>SUM(AS151:DF151)</f>
        <v>-50</v>
      </c>
      <c r="DH151" s="10">
        <v>50</v>
      </c>
      <c r="DI151" s="17">
        <f>DG151+DH151</f>
        <v>0</v>
      </c>
      <c r="DJ151" s="1">
        <v>65.709999999999994</v>
      </c>
      <c r="DK151" s="18">
        <v>0</v>
      </c>
      <c r="DL151" s="18">
        <v>50</v>
      </c>
      <c r="DM151" s="29">
        <f>AVERAGE(DK151:DL151)</f>
        <v>25</v>
      </c>
      <c r="DN151" s="1">
        <v>0</v>
      </c>
      <c r="DO151" s="29">
        <v>0</v>
      </c>
      <c r="DP151" s="1">
        <v>0</v>
      </c>
      <c r="DQ151" s="1"/>
      <c r="DR151" s="1">
        <f>IF(DQ151&gt;68, 68, DQ151)</f>
        <v>0</v>
      </c>
      <c r="DS151" s="1">
        <f>MAX(DP151,DR151)</f>
        <v>0</v>
      </c>
      <c r="DT151" s="29"/>
      <c r="DU151" s="29"/>
      <c r="DV151" s="29">
        <f>IF(DU151&gt;68,68,DU151)</f>
        <v>0</v>
      </c>
      <c r="DW151" s="29">
        <f>MAX(DT151,DV151)</f>
        <v>0</v>
      </c>
      <c r="DX151" s="18">
        <v>0</v>
      </c>
      <c r="DY151" s="18">
        <v>0</v>
      </c>
      <c r="DZ151" s="1"/>
      <c r="EA151" s="15">
        <f>AVERAGE(DJ151,DM151:DO151, DS151, DW151)</f>
        <v>15.118333333333332</v>
      </c>
      <c r="EB151" s="1">
        <v>26.67</v>
      </c>
      <c r="EC151" s="1">
        <v>20</v>
      </c>
      <c r="ED151" s="1">
        <v>0</v>
      </c>
      <c r="EE151" s="1">
        <f>IF(ED151&gt;68,68,ED151)</f>
        <v>0</v>
      </c>
      <c r="EF151" s="1">
        <f>MAX(EB151:EC151,EE151)</f>
        <v>26.67</v>
      </c>
      <c r="EG151" s="29">
        <v>0</v>
      </c>
      <c r="EH151" s="29">
        <v>0</v>
      </c>
      <c r="EI151" s="29">
        <v>0</v>
      </c>
      <c r="EJ151" s="29">
        <f>IF(EI151&gt;68,68,EI151)</f>
        <v>0</v>
      </c>
      <c r="EK151" s="29">
        <f>MAX(EG151:EH151,EJ151)</f>
        <v>0</v>
      </c>
      <c r="EL151" s="1">
        <v>0</v>
      </c>
      <c r="EM151" s="1">
        <v>0</v>
      </c>
      <c r="EN151" s="1">
        <v>0</v>
      </c>
      <c r="EO151" s="1">
        <f>IF(EN151&gt;68,68,EN151)</f>
        <v>0</v>
      </c>
      <c r="EP151" s="1">
        <f>MAX(EL151:EM151,EO151)</f>
        <v>0</v>
      </c>
      <c r="EQ151" s="29">
        <v>0</v>
      </c>
      <c r="ER151" s="29">
        <v>0</v>
      </c>
      <c r="ES151" s="29"/>
      <c r="ET151" s="15">
        <f>AVERAGE(EF151,EK151,EP151,ES151)</f>
        <v>8.89</v>
      </c>
      <c r="EU151" s="1">
        <v>0</v>
      </c>
      <c r="EV151" s="1">
        <v>0</v>
      </c>
      <c r="EW151" s="1">
        <f>MIN(MAX(EU151:EV151)+0.2*FC151, 100)</f>
        <v>0</v>
      </c>
      <c r="EX151" s="29">
        <v>0</v>
      </c>
      <c r="EY151" s="29">
        <v>0</v>
      </c>
      <c r="EZ151" s="29">
        <f>MIN(MAX(EX151:EY151)+0.15*FC151, 100)</f>
        <v>0</v>
      </c>
      <c r="FA151" s="1">
        <v>0</v>
      </c>
      <c r="FB151" s="1">
        <v>0</v>
      </c>
      <c r="FC151" s="1">
        <f>MAX(FA151:FB151)</f>
        <v>0</v>
      </c>
      <c r="FD151" s="15">
        <f>AVERAGE(EW151,EZ151,FC151)</f>
        <v>0</v>
      </c>
      <c r="FE151" s="3">
        <v>0.25</v>
      </c>
      <c r="FF151" s="3">
        <v>0.2</v>
      </c>
      <c r="FG151" s="3">
        <v>0.25</v>
      </c>
      <c r="FH151" s="3">
        <v>0.3</v>
      </c>
      <c r="FI151" s="25">
        <f>MIN(IF(D151="Yes",AR151+DI151,0),100)</f>
        <v>0.5</v>
      </c>
      <c r="FJ151" s="25">
        <f>IF(FN151&lt;0,FI151+FN151*-4,FI151)</f>
        <v>0.5</v>
      </c>
      <c r="FK151" s="25">
        <f>MIN(IF(D151="Yes",AR151+EA151,0), 100)</f>
        <v>15.618333333333332</v>
      </c>
      <c r="FL151" s="25">
        <f>MIN(IF(D151="Yes",AR151+ET151,0),100)</f>
        <v>9.39</v>
      </c>
      <c r="FM151" s="25">
        <f>MIN(IF(D151="Yes",AR151+FD151,0), 100)</f>
        <v>0.5</v>
      </c>
      <c r="FN151" s="26">
        <f>FE151*FI151+FF151*FK151+FG151*FL151+FH151*FM151</f>
        <v>5.7461666666666673</v>
      </c>
      <c r="FO151" s="26">
        <f>FE151*FJ151+FF151*FK151+FG151*FL151+FH151*FM151</f>
        <v>5.7461666666666673</v>
      </c>
    </row>
    <row r="152" spans="1:171" customFormat="1" x14ac:dyDescent="0.3">
      <c r="A152">
        <v>1402018120</v>
      </c>
      <c r="B152" t="s">
        <v>191</v>
      </c>
      <c r="C152" t="s">
        <v>114</v>
      </c>
      <c r="D152" s="2" t="s">
        <v>301</v>
      </c>
      <c r="E152" s="6">
        <v>1</v>
      </c>
      <c r="F152" s="6">
        <v>1</v>
      </c>
      <c r="G152" s="7">
        <v>1</v>
      </c>
      <c r="H152" s="7">
        <v>1</v>
      </c>
      <c r="I152" s="6">
        <v>2</v>
      </c>
      <c r="J152" s="6"/>
      <c r="K152" s="7"/>
      <c r="L152" s="7"/>
      <c r="M152" s="6"/>
      <c r="N152" s="8"/>
      <c r="O152" s="7"/>
      <c r="P152" s="7"/>
      <c r="Q152" s="6"/>
      <c r="R152" s="8"/>
      <c r="S152" s="7">
        <v>1</v>
      </c>
      <c r="T152" s="7"/>
      <c r="U152" s="6"/>
      <c r="V152" s="6"/>
      <c r="W152" s="7"/>
      <c r="X152" s="7"/>
      <c r="Y152" s="6"/>
      <c r="Z152" s="6"/>
      <c r="AA152" s="7"/>
      <c r="AB152" s="7"/>
      <c r="AC152" s="6"/>
      <c r="AD152" s="6"/>
      <c r="AE152" s="7"/>
      <c r="AF152" s="8"/>
      <c r="AG152" s="10">
        <v>14</v>
      </c>
      <c r="AH152" s="10">
        <v>10</v>
      </c>
      <c r="AI152" s="10">
        <f>COUNT(E152:AF152)</f>
        <v>6</v>
      </c>
      <c r="AJ152" s="22">
        <f>IF(D152="Yes",(AG152-AI152+(DI152-50)/AH152)/AG152,0)</f>
        <v>0</v>
      </c>
      <c r="AK152" s="11">
        <f>SUM(E152:AF152)</f>
        <v>7</v>
      </c>
      <c r="AL152" s="10">
        <f>MAX(AK152-AM152-AN152,0)*-1</f>
        <v>0</v>
      </c>
      <c r="AM152" s="10">
        <v>10</v>
      </c>
      <c r="AN152" s="10">
        <v>3</v>
      </c>
      <c r="AO152" s="7">
        <f>AK152+AL152+AP152</f>
        <v>7</v>
      </c>
      <c r="AP152" s="6"/>
      <c r="AQ152" s="3">
        <v>0.5</v>
      </c>
      <c r="AR152" s="15">
        <f>MIN(AO152,AM152)*AQ152</f>
        <v>3.5</v>
      </c>
      <c r="AS152" s="6">
        <v>0</v>
      </c>
      <c r="AT152" s="6">
        <v>0</v>
      </c>
      <c r="AU152" s="6">
        <v>0</v>
      </c>
      <c r="AV152" s="6">
        <v>0</v>
      </c>
      <c r="AW152" s="7">
        <v>-5</v>
      </c>
      <c r="AX152" s="7">
        <v>0</v>
      </c>
      <c r="AY152" s="7"/>
      <c r="AZ152" s="7">
        <v>-5</v>
      </c>
      <c r="BA152" s="6"/>
      <c r="BB152" s="6">
        <v>0</v>
      </c>
      <c r="BC152" s="6"/>
      <c r="BD152" s="6">
        <v>0</v>
      </c>
      <c r="BE152" s="7"/>
      <c r="BF152" s="7">
        <f>IF(EF152&gt;=70, 5, 0)</f>
        <v>0</v>
      </c>
      <c r="BG152" s="7"/>
      <c r="BH152" s="7"/>
      <c r="BI152" s="7">
        <v>-5</v>
      </c>
      <c r="BJ152" s="6"/>
      <c r="BK152" s="6">
        <f>IF(EW152&gt;=70, 6, 0)</f>
        <v>0</v>
      </c>
      <c r="BL152" s="6">
        <v>-5</v>
      </c>
      <c r="BM152" s="7">
        <v>-5</v>
      </c>
      <c r="BN152" s="7">
        <v>-5</v>
      </c>
      <c r="BO152" s="7">
        <v>-5</v>
      </c>
      <c r="BP152" s="6">
        <v>10</v>
      </c>
      <c r="BQ152" s="6">
        <f>IF(EZ152&gt;=70, 6, 0)</f>
        <v>0</v>
      </c>
      <c r="BR152" s="6">
        <v>-5</v>
      </c>
      <c r="BS152" s="7"/>
      <c r="BT152" s="7">
        <v>-5</v>
      </c>
      <c r="BU152" s="7">
        <v>-5</v>
      </c>
      <c r="BV152" s="6"/>
      <c r="BW152" s="6">
        <v>-5</v>
      </c>
      <c r="BX152" s="6">
        <f>IF(EK152&gt;=70, 5, 0)</f>
        <v>0</v>
      </c>
      <c r="BY152" s="6">
        <v>-5</v>
      </c>
      <c r="BZ152" s="6">
        <v>0</v>
      </c>
      <c r="CA152" s="6">
        <v>0</v>
      </c>
      <c r="CB152" s="6">
        <v>0</v>
      </c>
      <c r="CC152" s="6">
        <v>0</v>
      </c>
      <c r="CD152" s="6">
        <v>0</v>
      </c>
      <c r="CE152" s="6">
        <v>0</v>
      </c>
      <c r="CF152" s="6">
        <v>0</v>
      </c>
      <c r="CG152" s="6">
        <v>0</v>
      </c>
      <c r="CH152" s="6">
        <v>0</v>
      </c>
      <c r="CI152" s="6">
        <v>0</v>
      </c>
      <c r="CJ152" s="6">
        <v>-5</v>
      </c>
      <c r="CK152" s="7">
        <v>-5</v>
      </c>
      <c r="CL152" s="7">
        <v>-5</v>
      </c>
      <c r="CM152" s="7">
        <v>-5</v>
      </c>
      <c r="CN152" s="6">
        <v>-5</v>
      </c>
      <c r="CO152" s="6">
        <f>IF(ES152&gt;=70, 5, 0)</f>
        <v>0</v>
      </c>
      <c r="CP152" s="6">
        <v>-5</v>
      </c>
      <c r="CQ152" s="6"/>
      <c r="CR152" s="6">
        <v>-5</v>
      </c>
      <c r="CS152" s="7"/>
      <c r="CT152" s="7">
        <f>IF(FC152&gt;=70, 6, 0)</f>
        <v>0</v>
      </c>
      <c r="CU152" s="7">
        <v>-5</v>
      </c>
      <c r="CV152" s="6"/>
      <c r="CW152" s="7">
        <v>0</v>
      </c>
      <c r="CX152" s="7">
        <v>0</v>
      </c>
      <c r="CY152" s="7">
        <v>10</v>
      </c>
      <c r="CZ152" s="7">
        <v>0</v>
      </c>
      <c r="DA152" s="7">
        <v>0</v>
      </c>
      <c r="DB152" s="7">
        <f>IF(AND(DS152&gt;0,DW152&gt;0),4,0)</f>
        <v>0</v>
      </c>
      <c r="DC152" s="7">
        <f>IF(AND(EF152&gt;0,EK152&gt;0,EP152&gt;0),4,0)</f>
        <v>0</v>
      </c>
      <c r="DD152" s="7">
        <f>IF(SUM(BW152,BY152,CB152,CC152,CE152,CH152,CK152,CL152,CN152,CP152)&gt;-1,4,0)</f>
        <v>0</v>
      </c>
      <c r="DE152" s="7">
        <f>IF(FC152&gt;0,4,0)</f>
        <v>0</v>
      </c>
      <c r="DF152" s="6"/>
      <c r="DG152" s="10">
        <f>SUM(AS152:DF152)</f>
        <v>-80</v>
      </c>
      <c r="DH152" s="10">
        <v>50</v>
      </c>
      <c r="DI152" s="17">
        <f>DG152+DH152</f>
        <v>-30</v>
      </c>
      <c r="DJ152" s="1">
        <v>45.71</v>
      </c>
      <c r="DK152" s="18">
        <v>0</v>
      </c>
      <c r="DL152" s="18">
        <v>0</v>
      </c>
      <c r="DM152" s="29">
        <f>AVERAGE(DK152:DL152)</f>
        <v>0</v>
      </c>
      <c r="DN152" s="1">
        <v>0</v>
      </c>
      <c r="DO152" s="29">
        <v>45</v>
      </c>
      <c r="DP152" s="1">
        <v>0</v>
      </c>
      <c r="DQ152" s="1"/>
      <c r="DR152" s="1">
        <f>IF(DQ152&gt;68, 68, DQ152)</f>
        <v>0</v>
      </c>
      <c r="DS152" s="1">
        <f>MAX(DP152,DR152)</f>
        <v>0</v>
      </c>
      <c r="DT152" s="29"/>
      <c r="DU152" s="29"/>
      <c r="DV152" s="29">
        <f>IF(DU152&gt;68,68,DU152)</f>
        <v>0</v>
      </c>
      <c r="DW152" s="29">
        <f>MAX(DT152,DV152)</f>
        <v>0</v>
      </c>
      <c r="DX152" s="18">
        <v>0</v>
      </c>
      <c r="DY152" s="18">
        <v>0</v>
      </c>
      <c r="DZ152" s="1"/>
      <c r="EA152" s="15">
        <f>AVERAGE(DJ152,DM152:DO152, DS152, DW152)</f>
        <v>15.118333333333334</v>
      </c>
      <c r="EB152" s="1">
        <v>53.33</v>
      </c>
      <c r="EC152" s="1">
        <v>0</v>
      </c>
      <c r="ED152" s="1">
        <v>0</v>
      </c>
      <c r="EE152" s="1">
        <f>IF(ED152&gt;68,68,ED152)</f>
        <v>0</v>
      </c>
      <c r="EF152" s="1">
        <f>MAX(EB152:EC152,EE152)</f>
        <v>53.33</v>
      </c>
      <c r="EG152" s="29">
        <v>0</v>
      </c>
      <c r="EH152" s="29">
        <v>0</v>
      </c>
      <c r="EI152" s="29">
        <v>0</v>
      </c>
      <c r="EJ152" s="29">
        <f>IF(EI152&gt;68,68,EI152)</f>
        <v>0</v>
      </c>
      <c r="EK152" s="29">
        <f>MAX(EG152:EH152,EJ152)</f>
        <v>0</v>
      </c>
      <c r="EL152" s="1">
        <v>0</v>
      </c>
      <c r="EM152" s="1">
        <v>0</v>
      </c>
      <c r="EN152" s="1">
        <v>0</v>
      </c>
      <c r="EO152" s="1">
        <f>IF(EN152&gt;68,68,EN152)</f>
        <v>0</v>
      </c>
      <c r="EP152" s="1">
        <f>MAX(EL152:EM152,EO152)</f>
        <v>0</v>
      </c>
      <c r="EQ152" s="29">
        <v>0</v>
      </c>
      <c r="ER152" s="29">
        <v>0</v>
      </c>
      <c r="ES152" s="29"/>
      <c r="ET152" s="15">
        <f>AVERAGE(EF152,EK152,EP152,ES152)</f>
        <v>17.776666666666667</v>
      </c>
      <c r="EU152" s="1">
        <v>13.33</v>
      </c>
      <c r="EV152" s="1">
        <v>0</v>
      </c>
      <c r="EW152" s="1">
        <f>MIN(MAX(EU152:EV152)+0.2*FC152, 100)</f>
        <v>13.33</v>
      </c>
      <c r="EX152" s="29">
        <v>0</v>
      </c>
      <c r="EY152" s="29">
        <v>0</v>
      </c>
      <c r="EZ152" s="29">
        <f>MIN(MAX(EX152:EY152)+0.15*FC152, 100)</f>
        <v>0</v>
      </c>
      <c r="FA152" s="1">
        <v>0</v>
      </c>
      <c r="FB152" s="1">
        <v>0</v>
      </c>
      <c r="FC152" s="1">
        <f>MAX(FA152:FB152)</f>
        <v>0</v>
      </c>
      <c r="FD152" s="15">
        <f>AVERAGE(EW152,EZ152,FC152)</f>
        <v>4.4433333333333334</v>
      </c>
      <c r="FE152" s="3">
        <v>0.25</v>
      </c>
      <c r="FF152" s="3">
        <v>0.2</v>
      </c>
      <c r="FG152" s="3">
        <v>0.25</v>
      </c>
      <c r="FH152" s="3">
        <v>0.3</v>
      </c>
      <c r="FI152" s="25">
        <f>MIN(IF(D152="Yes",AR152+DI152,0),100)</f>
        <v>-26.5</v>
      </c>
      <c r="FJ152" s="25">
        <f>IF(FN152&lt;0,FI152+FN152*-4,FI152)</f>
        <v>-26.5</v>
      </c>
      <c r="FK152" s="25">
        <f>MIN(IF(D152="Yes",AR152+EA152,0), 100)</f>
        <v>18.618333333333332</v>
      </c>
      <c r="FL152" s="25">
        <f>MIN(IF(D152="Yes",AR152+ET152,0),100)</f>
        <v>21.276666666666667</v>
      </c>
      <c r="FM152" s="25">
        <f>MIN(IF(D152="Yes",AR152+FD152,0), 100)</f>
        <v>7.9433333333333334</v>
      </c>
      <c r="FN152" s="26">
        <f>FE152*FI152+FF152*FK152+FG152*FL152+FH152*FM152</f>
        <v>4.8008333333333333</v>
      </c>
      <c r="FO152" s="26">
        <f>FE152*FJ152+FF152*FK152+FG152*FL152+FH152*FM152</f>
        <v>4.8008333333333333</v>
      </c>
    </row>
    <row r="153" spans="1:171" customFormat="1" x14ac:dyDescent="0.3">
      <c r="A153">
        <v>1402019105</v>
      </c>
      <c r="B153" t="s">
        <v>173</v>
      </c>
      <c r="C153" t="s">
        <v>112</v>
      </c>
      <c r="D153" s="2" t="s">
        <v>301</v>
      </c>
      <c r="E153" s="6"/>
      <c r="F153" s="6"/>
      <c r="G153" s="7"/>
      <c r="H153" s="7"/>
      <c r="I153" s="6">
        <v>0</v>
      </c>
      <c r="J153" s="6"/>
      <c r="K153" s="7"/>
      <c r="L153" s="7"/>
      <c r="M153" s="6"/>
      <c r="N153" s="8"/>
      <c r="O153" s="7"/>
      <c r="P153" s="7"/>
      <c r="Q153" s="6"/>
      <c r="R153" s="8"/>
      <c r="S153" s="7"/>
      <c r="T153" s="7"/>
      <c r="U153" s="6"/>
      <c r="V153" s="16"/>
      <c r="W153" s="7"/>
      <c r="X153" s="7"/>
      <c r="Y153" s="6"/>
      <c r="Z153" s="6"/>
      <c r="AA153" s="7"/>
      <c r="AB153" s="7"/>
      <c r="AC153" s="6"/>
      <c r="AD153" s="6"/>
      <c r="AE153" s="7"/>
      <c r="AF153" s="8"/>
      <c r="AG153" s="10">
        <v>14</v>
      </c>
      <c r="AH153" s="10">
        <v>10</v>
      </c>
      <c r="AI153" s="10">
        <f>COUNT(E153:AF153)</f>
        <v>1</v>
      </c>
      <c r="AJ153" s="22">
        <f>IF(D153="Yes",(AG153-AI153+(DI153-50)/AH153)/AG153,0)</f>
        <v>0.57857142857142851</v>
      </c>
      <c r="AK153" s="11">
        <f>SUM(E153:AF153)</f>
        <v>0</v>
      </c>
      <c r="AL153" s="10">
        <f>MAX(AK153-AM153-AN153,0)*-1</f>
        <v>0</v>
      </c>
      <c r="AM153" s="10">
        <v>10</v>
      </c>
      <c r="AN153" s="10">
        <v>3</v>
      </c>
      <c r="AO153" s="7">
        <f>AK153+AL153+AP153</f>
        <v>0</v>
      </c>
      <c r="AP153" s="6"/>
      <c r="AQ153" s="3">
        <v>0.5</v>
      </c>
      <c r="AR153" s="15">
        <f>MIN(AO153,AM153)*AQ153</f>
        <v>0</v>
      </c>
      <c r="AS153" s="6">
        <v>0</v>
      </c>
      <c r="AT153" s="6">
        <v>0</v>
      </c>
      <c r="AU153" s="6">
        <v>1</v>
      </c>
      <c r="AV153" s="6">
        <v>0</v>
      </c>
      <c r="AW153" s="7"/>
      <c r="AX153" s="7">
        <v>0</v>
      </c>
      <c r="AY153" s="7"/>
      <c r="AZ153" s="7">
        <v>0</v>
      </c>
      <c r="BA153" s="6"/>
      <c r="BB153" s="6">
        <v>0</v>
      </c>
      <c r="BC153" s="6"/>
      <c r="BD153" s="6">
        <v>-5</v>
      </c>
      <c r="BE153" s="7"/>
      <c r="BF153" s="7">
        <f>IF(EF153&gt;=70, 5, 0)</f>
        <v>0</v>
      </c>
      <c r="BG153" s="7"/>
      <c r="BH153" s="7"/>
      <c r="BI153" s="7">
        <v>-5</v>
      </c>
      <c r="BJ153" s="6"/>
      <c r="BK153" s="6">
        <f>IF(EW153&gt;=70, 6, 0)</f>
        <v>0</v>
      </c>
      <c r="BL153" s="6">
        <v>-5</v>
      </c>
      <c r="BM153" s="7">
        <v>0</v>
      </c>
      <c r="BN153" s="7">
        <v>-5</v>
      </c>
      <c r="BO153" s="7">
        <v>-5</v>
      </c>
      <c r="BP153" s="6"/>
      <c r="BQ153" s="6">
        <f>IF(EZ153&gt;=70, 6, 0)</f>
        <v>0</v>
      </c>
      <c r="BR153" s="6">
        <v>-5</v>
      </c>
      <c r="BS153" s="7"/>
      <c r="BT153" s="7">
        <v>-5</v>
      </c>
      <c r="BU153" s="7">
        <v>-5</v>
      </c>
      <c r="BV153" s="6">
        <v>5</v>
      </c>
      <c r="BW153" s="6">
        <v>-5</v>
      </c>
      <c r="BX153" s="6">
        <f>IF(EK153&gt;=70, 5, 0)</f>
        <v>0</v>
      </c>
      <c r="BY153" s="6">
        <v>-5</v>
      </c>
      <c r="BZ153" s="6">
        <v>0</v>
      </c>
      <c r="CA153" s="6">
        <v>0</v>
      </c>
      <c r="CB153" s="6">
        <v>0</v>
      </c>
      <c r="CC153" s="6">
        <v>0</v>
      </c>
      <c r="CD153" s="6">
        <v>0</v>
      </c>
      <c r="CE153" s="6">
        <v>0</v>
      </c>
      <c r="CF153" s="6">
        <v>0</v>
      </c>
      <c r="CG153" s="6">
        <v>0</v>
      </c>
      <c r="CH153" s="6">
        <v>0</v>
      </c>
      <c r="CI153" s="6">
        <v>0</v>
      </c>
      <c r="CJ153" s="6">
        <v>-5</v>
      </c>
      <c r="CK153" s="7">
        <v>-5</v>
      </c>
      <c r="CL153" s="7">
        <v>-5</v>
      </c>
      <c r="CM153" s="7">
        <v>-5</v>
      </c>
      <c r="CN153" s="6">
        <v>-5</v>
      </c>
      <c r="CO153" s="6">
        <f>IF(ES153&gt;=70, 5, 0)</f>
        <v>0</v>
      </c>
      <c r="CP153" s="6">
        <v>-5</v>
      </c>
      <c r="CQ153" s="6"/>
      <c r="CR153" s="6">
        <v>-5</v>
      </c>
      <c r="CS153" s="7"/>
      <c r="CT153" s="7">
        <f>IF(FC153&gt;=70, 6, 0)</f>
        <v>0</v>
      </c>
      <c r="CU153" s="7">
        <v>-5</v>
      </c>
      <c r="CV153" s="6"/>
      <c r="CW153" s="7">
        <v>0</v>
      </c>
      <c r="CX153" s="7">
        <v>0</v>
      </c>
      <c r="CY153" s="7">
        <v>15</v>
      </c>
      <c r="CZ153" s="7">
        <v>0</v>
      </c>
      <c r="DA153" s="7">
        <v>10</v>
      </c>
      <c r="DB153" s="7">
        <f>IF(AND(DS153&gt;0,DW153&gt;0),4,0)</f>
        <v>0</v>
      </c>
      <c r="DC153" s="7">
        <f>IF(AND(EF153&gt;0,EK153&gt;0,EP153&gt;0),4,0)</f>
        <v>0</v>
      </c>
      <c r="DD153" s="7">
        <f>IF(SUM(BW153,BY153,CB153,CC153,CE153,CH153,CK153,CL153,CN153,CP153)&gt;-1,4,0)</f>
        <v>0</v>
      </c>
      <c r="DE153" s="7">
        <f>IF(FC153&gt;0,4,0)</f>
        <v>0</v>
      </c>
      <c r="DF153" s="6">
        <f>5+5</f>
        <v>10</v>
      </c>
      <c r="DG153" s="10">
        <f>SUM(AS153:DF153)</f>
        <v>-49</v>
      </c>
      <c r="DH153" s="10">
        <v>50</v>
      </c>
      <c r="DI153" s="17">
        <f>DG153+DH153</f>
        <v>1</v>
      </c>
      <c r="DJ153" s="1">
        <v>34.29</v>
      </c>
      <c r="DK153" s="18">
        <v>0</v>
      </c>
      <c r="DL153" s="18">
        <v>0</v>
      </c>
      <c r="DM153" s="29">
        <f>AVERAGE(DK153:DL153)</f>
        <v>0</v>
      </c>
      <c r="DN153" s="1">
        <v>0</v>
      </c>
      <c r="DO153" s="29">
        <v>0</v>
      </c>
      <c r="DP153" s="1">
        <v>0</v>
      </c>
      <c r="DQ153" s="1"/>
      <c r="DR153" s="1">
        <f>IF(DQ153&gt;68, 68, DQ153)</f>
        <v>0</v>
      </c>
      <c r="DS153" s="1">
        <f>MAX(DP153,DR153)</f>
        <v>0</v>
      </c>
      <c r="DT153" s="29"/>
      <c r="DU153" s="29"/>
      <c r="DV153" s="29">
        <f>IF(DU153&gt;68,68,DU153)</f>
        <v>0</v>
      </c>
      <c r="DW153" s="29">
        <f>MAX(DT153,DV153)</f>
        <v>0</v>
      </c>
      <c r="DX153" s="18">
        <v>0</v>
      </c>
      <c r="DY153" s="18">
        <v>0</v>
      </c>
      <c r="DZ153" s="1"/>
      <c r="EA153" s="15">
        <f>AVERAGE(DJ153,DM153:DO153, DS153, DW153)</f>
        <v>5.7149999999999999</v>
      </c>
      <c r="EB153" s="1">
        <v>26.67</v>
      </c>
      <c r="EC153" s="1">
        <v>0</v>
      </c>
      <c r="ED153" s="1">
        <v>0</v>
      </c>
      <c r="EE153" s="1">
        <f>IF(ED153&gt;68,68,ED153)</f>
        <v>0</v>
      </c>
      <c r="EF153" s="1">
        <f>MAX(EB153:EC153,EE153)</f>
        <v>26.67</v>
      </c>
      <c r="EG153" s="29">
        <v>0</v>
      </c>
      <c r="EH153" s="29">
        <v>0</v>
      </c>
      <c r="EI153" s="29">
        <v>0</v>
      </c>
      <c r="EJ153" s="29">
        <f>IF(EI153&gt;68,68,EI153)</f>
        <v>0</v>
      </c>
      <c r="EK153" s="29">
        <f>MAX(EG153:EH153,EJ153)</f>
        <v>0</v>
      </c>
      <c r="EL153" s="1">
        <v>0</v>
      </c>
      <c r="EM153" s="1">
        <v>0</v>
      </c>
      <c r="EN153" s="1">
        <v>0</v>
      </c>
      <c r="EO153" s="1">
        <f>IF(EN153&gt;68,68,EN153)</f>
        <v>0</v>
      </c>
      <c r="EP153" s="1">
        <f>MAX(EL153:EM153,EO153)</f>
        <v>0</v>
      </c>
      <c r="EQ153" s="29">
        <v>0</v>
      </c>
      <c r="ER153" s="29">
        <v>0</v>
      </c>
      <c r="ES153" s="29"/>
      <c r="ET153" s="15">
        <f>AVERAGE(EF153,EK153,EP153,ES153)</f>
        <v>8.89</v>
      </c>
      <c r="EU153" s="1">
        <v>0</v>
      </c>
      <c r="EV153" s="1">
        <v>0</v>
      </c>
      <c r="EW153" s="1">
        <f>MIN(MAX(EU153:EV153)+0.2*FC153, 100)</f>
        <v>0</v>
      </c>
      <c r="EX153" s="29">
        <v>10.42</v>
      </c>
      <c r="EY153" s="29">
        <v>0</v>
      </c>
      <c r="EZ153" s="29">
        <f>MIN(MAX(EX153:EY153)+0.15*FC153, 100)</f>
        <v>10.42</v>
      </c>
      <c r="FA153" s="1">
        <v>0</v>
      </c>
      <c r="FB153" s="1">
        <v>0</v>
      </c>
      <c r="FC153" s="1">
        <f>MAX(FA153:FB153)</f>
        <v>0</v>
      </c>
      <c r="FD153" s="15">
        <f>AVERAGE(EW153,EZ153,FC153)</f>
        <v>3.4733333333333332</v>
      </c>
      <c r="FE153" s="3">
        <v>0.25</v>
      </c>
      <c r="FF153" s="3">
        <v>0.2</v>
      </c>
      <c r="FG153" s="3">
        <v>0.25</v>
      </c>
      <c r="FH153" s="3">
        <v>0.3</v>
      </c>
      <c r="FI153" s="25">
        <f>MIN(IF(D153="Yes",AR153+DI153,0),100)</f>
        <v>1</v>
      </c>
      <c r="FJ153" s="25">
        <f>IF(FN153&lt;0,FI153+FN153*-4,FI153)</f>
        <v>1</v>
      </c>
      <c r="FK153" s="25">
        <f>MIN(IF(D153="Yes",AR153+EA153,0), 100)</f>
        <v>5.7149999999999999</v>
      </c>
      <c r="FL153" s="25">
        <f>MIN(IF(D153="Yes",AR153+ET153,0),100)</f>
        <v>8.89</v>
      </c>
      <c r="FM153" s="25">
        <f>MIN(IF(D153="Yes",AR153+FD153,0), 100)</f>
        <v>3.4733333333333332</v>
      </c>
      <c r="FN153" s="26">
        <f>FE153*FI153+FF153*FK153+FG153*FL153+FH153*FM153</f>
        <v>4.6574999999999998</v>
      </c>
      <c r="FO153" s="26">
        <f>FE153*FJ153+FF153*FK153+FG153*FL153+FH153*FM153</f>
        <v>4.6574999999999998</v>
      </c>
    </row>
    <row r="154" spans="1:171" customFormat="1" x14ac:dyDescent="0.3">
      <c r="A154">
        <v>1402018164</v>
      </c>
      <c r="B154" t="s">
        <v>257</v>
      </c>
      <c r="C154" t="s">
        <v>140</v>
      </c>
      <c r="D154" s="2" t="s">
        <v>301</v>
      </c>
      <c r="E154" s="6"/>
      <c r="F154" s="6"/>
      <c r="G154" s="7"/>
      <c r="H154" s="7"/>
      <c r="I154" s="6"/>
      <c r="J154" s="6">
        <v>1</v>
      </c>
      <c r="K154" s="7"/>
      <c r="L154" s="7"/>
      <c r="M154" s="6"/>
      <c r="N154" s="8"/>
      <c r="O154" s="7"/>
      <c r="P154" s="7"/>
      <c r="Q154" s="6">
        <v>1</v>
      </c>
      <c r="R154" s="8"/>
      <c r="S154" s="7"/>
      <c r="T154" s="7"/>
      <c r="U154" s="6"/>
      <c r="V154" s="16"/>
      <c r="W154" s="7"/>
      <c r="X154" s="7"/>
      <c r="Y154" s="6"/>
      <c r="Z154" s="6"/>
      <c r="AA154" s="7"/>
      <c r="AB154" s="7"/>
      <c r="AC154" s="6"/>
      <c r="AD154" s="6"/>
      <c r="AE154" s="7"/>
      <c r="AF154" s="8"/>
      <c r="AG154" s="10">
        <v>14</v>
      </c>
      <c r="AH154" s="10">
        <v>10</v>
      </c>
      <c r="AI154" s="10">
        <f>COUNT(E154:AF154)</f>
        <v>2</v>
      </c>
      <c r="AJ154" s="22">
        <f>IF(D154="Yes",(AG154-AI154+(DI154-50)/AH154)/AG154,0)</f>
        <v>0.39285714285714285</v>
      </c>
      <c r="AK154" s="11">
        <f>SUM(E154:AF154)</f>
        <v>2</v>
      </c>
      <c r="AL154" s="10">
        <f>MAX(AK154-AM154-AN154,0)*-1</f>
        <v>0</v>
      </c>
      <c r="AM154" s="10">
        <v>10</v>
      </c>
      <c r="AN154" s="10">
        <v>3</v>
      </c>
      <c r="AO154" s="7">
        <f>AK154+AL154+AP154</f>
        <v>2</v>
      </c>
      <c r="AP154" s="6"/>
      <c r="AQ154" s="3">
        <v>0.5</v>
      </c>
      <c r="AR154" s="15">
        <f>MIN(AO154,AM154)*AQ154</f>
        <v>1</v>
      </c>
      <c r="AS154" s="6">
        <v>0</v>
      </c>
      <c r="AT154" s="6">
        <v>0</v>
      </c>
      <c r="AU154" s="6">
        <v>-5</v>
      </c>
      <c r="AV154" s="6">
        <v>0</v>
      </c>
      <c r="AW154" s="7"/>
      <c r="AX154" s="7">
        <v>-5</v>
      </c>
      <c r="AY154" s="7"/>
      <c r="AZ154" s="7">
        <v>-5</v>
      </c>
      <c r="BA154" s="6"/>
      <c r="BB154" s="6">
        <v>0</v>
      </c>
      <c r="BC154" s="6"/>
      <c r="BD154" s="6">
        <v>-5</v>
      </c>
      <c r="BE154" s="7">
        <v>-5</v>
      </c>
      <c r="BF154" s="7">
        <f>IF(EF154&gt;=70, 5, 0)</f>
        <v>0</v>
      </c>
      <c r="BG154" s="7"/>
      <c r="BH154" s="7"/>
      <c r="BI154" s="7">
        <v>0</v>
      </c>
      <c r="BJ154" s="6"/>
      <c r="BK154" s="6">
        <f>IF(EW154&gt;=70, 6, 0)</f>
        <v>0</v>
      </c>
      <c r="BL154" s="6">
        <v>0</v>
      </c>
      <c r="BM154" s="7">
        <v>-5</v>
      </c>
      <c r="BN154" s="7">
        <v>-5</v>
      </c>
      <c r="BO154" s="7">
        <v>-5</v>
      </c>
      <c r="BP154" s="6"/>
      <c r="BQ154" s="6">
        <f>IF(EZ154&gt;=70, 6, 0)</f>
        <v>0</v>
      </c>
      <c r="BR154" s="6">
        <v>-5</v>
      </c>
      <c r="BS154" s="7"/>
      <c r="BT154" s="7">
        <v>0</v>
      </c>
      <c r="BU154" s="7">
        <v>0</v>
      </c>
      <c r="BV154" s="6">
        <v>5</v>
      </c>
      <c r="BW154" s="6">
        <v>0</v>
      </c>
      <c r="BX154" s="6">
        <f>IF(EK154&gt;=70, 5, 0)</f>
        <v>0</v>
      </c>
      <c r="BY154" s="6">
        <v>0</v>
      </c>
      <c r="BZ154" s="6">
        <v>0</v>
      </c>
      <c r="CA154" s="6">
        <v>0</v>
      </c>
      <c r="CB154" s="6">
        <v>0</v>
      </c>
      <c r="CC154" s="6">
        <v>0</v>
      </c>
      <c r="CD154" s="6">
        <v>0</v>
      </c>
      <c r="CE154" s="6">
        <v>0</v>
      </c>
      <c r="CF154" s="6">
        <v>0</v>
      </c>
      <c r="CG154" s="6">
        <v>0</v>
      </c>
      <c r="CH154" s="6">
        <v>0</v>
      </c>
      <c r="CI154" s="6">
        <v>0</v>
      </c>
      <c r="CJ154" s="6">
        <v>-5</v>
      </c>
      <c r="CK154" s="7">
        <v>0</v>
      </c>
      <c r="CL154" s="7">
        <v>-5</v>
      </c>
      <c r="CM154" s="7">
        <v>-5</v>
      </c>
      <c r="CN154" s="6">
        <v>-5</v>
      </c>
      <c r="CO154" s="6">
        <f>IF(ES154&gt;=70, 5, 0)</f>
        <v>0</v>
      </c>
      <c r="CP154" s="6">
        <v>-5</v>
      </c>
      <c r="CQ154" s="6"/>
      <c r="CR154" s="6">
        <v>-5</v>
      </c>
      <c r="CS154" s="7"/>
      <c r="CT154" s="7">
        <f>IF(FC154&gt;=70, 6, 0)</f>
        <v>0</v>
      </c>
      <c r="CU154" s="7">
        <v>-5</v>
      </c>
      <c r="CV154" s="6"/>
      <c r="CW154" s="7">
        <v>0</v>
      </c>
      <c r="CX154" s="7">
        <v>0</v>
      </c>
      <c r="CY154" s="7">
        <v>0</v>
      </c>
      <c r="CZ154" s="7">
        <v>6</v>
      </c>
      <c r="DA154" s="7">
        <v>0</v>
      </c>
      <c r="DB154" s="7">
        <f>IF(AND(DS154&gt;0,DW154&gt;0),4,0)</f>
        <v>0</v>
      </c>
      <c r="DC154" s="7">
        <f>IF(AND(EF154&gt;0,EK154&gt;0,EP154&gt;0),4,0)</f>
        <v>4</v>
      </c>
      <c r="DD154" s="7">
        <f>IF(SUM(BW154,BY154,CB154,CC154,CE154,CH154,CK154,CL154,CN154,CP154)&gt;-1,4,0)</f>
        <v>0</v>
      </c>
      <c r="DE154" s="7">
        <f>IF(FC154&gt;0,4,0)</f>
        <v>0</v>
      </c>
      <c r="DF154" s="6"/>
      <c r="DG154" s="10">
        <f>SUM(AS154:DF154)</f>
        <v>-65</v>
      </c>
      <c r="DH154" s="10">
        <v>50</v>
      </c>
      <c r="DI154" s="17">
        <f>DG154+DH154</f>
        <v>-15</v>
      </c>
      <c r="DJ154" s="1">
        <v>0</v>
      </c>
      <c r="DK154" s="18">
        <v>0</v>
      </c>
      <c r="DL154" s="18">
        <v>0</v>
      </c>
      <c r="DM154" s="29">
        <f>AVERAGE(DK154:DL154)</f>
        <v>0</v>
      </c>
      <c r="DN154" s="1">
        <v>0</v>
      </c>
      <c r="DO154" s="29">
        <v>0</v>
      </c>
      <c r="DP154" s="1">
        <v>0</v>
      </c>
      <c r="DQ154" s="1"/>
      <c r="DR154" s="1">
        <f>IF(DQ154&gt;68, 68, DQ154)</f>
        <v>0</v>
      </c>
      <c r="DS154" s="1">
        <f>MAX(DP154,DR154)</f>
        <v>0</v>
      </c>
      <c r="DT154" s="29"/>
      <c r="DU154" s="29"/>
      <c r="DV154" s="29">
        <f>IF(DU154&gt;68,68,DU154)</f>
        <v>0</v>
      </c>
      <c r="DW154" s="29">
        <f>MAX(DT154,DV154)</f>
        <v>0</v>
      </c>
      <c r="DX154" s="18">
        <v>0</v>
      </c>
      <c r="DY154" s="18">
        <v>0</v>
      </c>
      <c r="DZ154" s="1"/>
      <c r="EA154" s="15">
        <f>AVERAGE(DJ154,DM154:DO154, DS154, DW154)</f>
        <v>0</v>
      </c>
      <c r="EB154" s="1">
        <v>53.33</v>
      </c>
      <c r="EC154" s="1">
        <v>0</v>
      </c>
      <c r="ED154" s="1">
        <v>0</v>
      </c>
      <c r="EE154" s="1">
        <f>IF(ED154&gt;68,68,ED154)</f>
        <v>0</v>
      </c>
      <c r="EF154" s="1">
        <f>MAX(EB154:EC154,EE154)</f>
        <v>53.33</v>
      </c>
      <c r="EG154" s="29">
        <v>5.56</v>
      </c>
      <c r="EH154" s="29">
        <v>0</v>
      </c>
      <c r="EI154" s="29">
        <v>0</v>
      </c>
      <c r="EJ154" s="29">
        <f>IF(EI154&gt;68,68,EI154)</f>
        <v>0</v>
      </c>
      <c r="EK154" s="29">
        <f>MAX(EG154:EH154,EJ154)</f>
        <v>5.56</v>
      </c>
      <c r="EL154" s="1">
        <v>5.56</v>
      </c>
      <c r="EM154" s="1">
        <v>0</v>
      </c>
      <c r="EN154" s="1">
        <v>0</v>
      </c>
      <c r="EO154" s="1">
        <f>IF(EN154&gt;68,68,EN154)</f>
        <v>0</v>
      </c>
      <c r="EP154" s="1">
        <f>MAX(EL154:EM154,EO154)</f>
        <v>5.56</v>
      </c>
      <c r="EQ154" s="29">
        <v>0</v>
      </c>
      <c r="ER154" s="29">
        <v>0</v>
      </c>
      <c r="ES154" s="29"/>
      <c r="ET154" s="15">
        <f>AVERAGE(EF154,EK154,EP154,ES154)</f>
        <v>21.483333333333334</v>
      </c>
      <c r="EU154" s="1">
        <v>6.67</v>
      </c>
      <c r="EV154" s="1">
        <v>0</v>
      </c>
      <c r="EW154" s="1">
        <f>MIN(MAX(EU154:EV154)+0.2*FC154, 100)</f>
        <v>6.67</v>
      </c>
      <c r="EX154" s="29">
        <v>8.33</v>
      </c>
      <c r="EY154" s="29">
        <v>0</v>
      </c>
      <c r="EZ154" s="29">
        <f>MIN(MAX(EX154:EY154)+0.15*FC154, 100)</f>
        <v>8.33</v>
      </c>
      <c r="FA154" s="1">
        <v>0</v>
      </c>
      <c r="FB154" s="1">
        <v>0</v>
      </c>
      <c r="FC154" s="1">
        <f>MAX(FA154:FB154)</f>
        <v>0</v>
      </c>
      <c r="FD154" s="15">
        <f>AVERAGE(EW154,EZ154,FC154)</f>
        <v>5</v>
      </c>
      <c r="FE154" s="3">
        <v>0.25</v>
      </c>
      <c r="FF154" s="3">
        <v>0.2</v>
      </c>
      <c r="FG154" s="3">
        <v>0.25</v>
      </c>
      <c r="FH154" s="3">
        <v>0.3</v>
      </c>
      <c r="FI154" s="25">
        <f>MIN(IF(D154="Yes",AR154+DI154,0),100)</f>
        <v>-14</v>
      </c>
      <c r="FJ154" s="25">
        <f>IF(FN154&lt;0,FI154+FN154*-4,FI154)</f>
        <v>-14</v>
      </c>
      <c r="FK154" s="25">
        <f>MIN(IF(D154="Yes",AR154+EA154,0), 100)</f>
        <v>1</v>
      </c>
      <c r="FL154" s="25">
        <f>MIN(IF(D154="Yes",AR154+ET154,0),100)</f>
        <v>22.483333333333334</v>
      </c>
      <c r="FM154" s="25">
        <f>MIN(IF(D154="Yes",AR154+FD154,0), 100)</f>
        <v>6</v>
      </c>
      <c r="FN154" s="26">
        <f>FE154*FI154+FF154*FK154+FG154*FL154+FH154*FM154</f>
        <v>4.1208333333333336</v>
      </c>
      <c r="FO154" s="26">
        <f>FE154*FJ154+FF154*FK154+FG154*FL154+FH154*FM154</f>
        <v>4.1208333333333336</v>
      </c>
    </row>
    <row r="155" spans="1:171" customFormat="1" x14ac:dyDescent="0.3">
      <c r="A155">
        <v>1402019103</v>
      </c>
      <c r="B155" t="s">
        <v>230</v>
      </c>
      <c r="C155" t="s">
        <v>114</v>
      </c>
      <c r="D155" s="2" t="s">
        <v>301</v>
      </c>
      <c r="E155" s="6">
        <v>1</v>
      </c>
      <c r="F155" s="6"/>
      <c r="G155" s="7"/>
      <c r="H155" s="7">
        <v>1</v>
      </c>
      <c r="I155" s="6"/>
      <c r="J155" s="6"/>
      <c r="K155" s="7"/>
      <c r="L155" s="7"/>
      <c r="M155" s="6"/>
      <c r="N155" s="8"/>
      <c r="O155" s="7"/>
      <c r="P155" s="7"/>
      <c r="Q155" s="6"/>
      <c r="R155" s="8"/>
      <c r="S155" s="7"/>
      <c r="T155" s="7">
        <v>1</v>
      </c>
      <c r="U155" s="6"/>
      <c r="V155" s="16"/>
      <c r="W155" s="7"/>
      <c r="X155" s="7"/>
      <c r="Y155" s="6"/>
      <c r="Z155" s="6"/>
      <c r="AA155" s="7"/>
      <c r="AB155" s="7"/>
      <c r="AC155" s="6"/>
      <c r="AD155" s="6"/>
      <c r="AE155" s="7"/>
      <c r="AF155" s="8"/>
      <c r="AG155" s="10">
        <v>14</v>
      </c>
      <c r="AH155" s="10">
        <v>10</v>
      </c>
      <c r="AI155" s="10">
        <f>COUNT(E155:AF155)</f>
        <v>3</v>
      </c>
      <c r="AJ155" s="22">
        <f>IF(D155="Yes",(AG155-AI155+(DI155-50)/AH155)/AG155,0)</f>
        <v>0.20714285714285716</v>
      </c>
      <c r="AK155" s="11">
        <f>SUM(E155:AF155)</f>
        <v>3</v>
      </c>
      <c r="AL155" s="10">
        <f>MAX(AK155-AM155-AN155,0)*-1</f>
        <v>0</v>
      </c>
      <c r="AM155" s="10">
        <v>10</v>
      </c>
      <c r="AN155" s="10">
        <v>3</v>
      </c>
      <c r="AO155" s="7">
        <f>AK155+AL155+AP155</f>
        <v>3</v>
      </c>
      <c r="AP155" s="6"/>
      <c r="AQ155" s="3">
        <v>0.5</v>
      </c>
      <c r="AR155" s="15">
        <f>MIN(AO155,AM155)*AQ155</f>
        <v>1.5</v>
      </c>
      <c r="AS155" s="6">
        <v>0</v>
      </c>
      <c r="AT155" s="6">
        <v>0</v>
      </c>
      <c r="AU155" s="6">
        <v>0</v>
      </c>
      <c r="AV155" s="6">
        <v>0</v>
      </c>
      <c r="AW155" s="7"/>
      <c r="AX155" s="7">
        <v>0</v>
      </c>
      <c r="AY155" s="7"/>
      <c r="AZ155" s="7">
        <v>0</v>
      </c>
      <c r="BA155" s="6"/>
      <c r="BB155" s="6">
        <v>-5</v>
      </c>
      <c r="BC155" s="6"/>
      <c r="BD155" s="6">
        <v>-5</v>
      </c>
      <c r="BE155" s="7"/>
      <c r="BF155" s="7">
        <f>IF(EF155&gt;=70, 5, 0)</f>
        <v>0</v>
      </c>
      <c r="BG155" s="7"/>
      <c r="BH155" s="7"/>
      <c r="BI155" s="7">
        <v>-5</v>
      </c>
      <c r="BJ155" s="6"/>
      <c r="BK155" s="6">
        <f>IF(EW155&gt;=70, 6, 0)</f>
        <v>0</v>
      </c>
      <c r="BL155" s="6">
        <v>-5</v>
      </c>
      <c r="BM155" s="7">
        <v>-5</v>
      </c>
      <c r="BN155" s="7">
        <v>-5</v>
      </c>
      <c r="BO155" s="7">
        <v>-5</v>
      </c>
      <c r="BP155" s="6"/>
      <c r="BQ155" s="6">
        <f>IF(EZ155&gt;=70, 6, 0)</f>
        <v>0</v>
      </c>
      <c r="BR155" s="6">
        <v>-5</v>
      </c>
      <c r="BS155" s="7"/>
      <c r="BT155" s="7">
        <v>0</v>
      </c>
      <c r="BU155" s="7">
        <v>-5</v>
      </c>
      <c r="BV155" s="6">
        <v>5</v>
      </c>
      <c r="BW155" s="6">
        <v>0</v>
      </c>
      <c r="BX155" s="6">
        <f>IF(EK155&gt;=70, 5, 0)</f>
        <v>0</v>
      </c>
      <c r="BY155" s="6">
        <v>-5</v>
      </c>
      <c r="BZ155" s="6">
        <v>0</v>
      </c>
      <c r="CA155" s="6">
        <v>0</v>
      </c>
      <c r="CB155" s="6">
        <v>0</v>
      </c>
      <c r="CC155" s="6">
        <v>0</v>
      </c>
      <c r="CD155" s="6">
        <v>0</v>
      </c>
      <c r="CE155" s="6">
        <v>0</v>
      </c>
      <c r="CF155" s="6">
        <v>0</v>
      </c>
      <c r="CG155" s="6">
        <v>0</v>
      </c>
      <c r="CH155" s="6">
        <v>0</v>
      </c>
      <c r="CI155" s="6">
        <v>0</v>
      </c>
      <c r="CJ155" s="6">
        <v>-5</v>
      </c>
      <c r="CK155" s="7">
        <v>-5</v>
      </c>
      <c r="CL155" s="7">
        <v>-5</v>
      </c>
      <c r="CM155" s="7">
        <v>-5</v>
      </c>
      <c r="CN155" s="6">
        <v>-5</v>
      </c>
      <c r="CO155" s="6">
        <f>IF(ES155&gt;=70, 5, 0)</f>
        <v>0</v>
      </c>
      <c r="CP155" s="6">
        <v>-5</v>
      </c>
      <c r="CQ155" s="6"/>
      <c r="CR155" s="6">
        <v>-5</v>
      </c>
      <c r="CS155" s="7"/>
      <c r="CT155" s="7">
        <f>IF(FC155&gt;=70, 6, 0)</f>
        <v>0</v>
      </c>
      <c r="CU155" s="7">
        <v>-5</v>
      </c>
      <c r="CV155" s="6"/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f>IF(AND(DS155&gt;0,DW155&gt;0),4,0)</f>
        <v>0</v>
      </c>
      <c r="DC155" s="7">
        <f>IF(AND(EF155&gt;0,EK155&gt;0,EP155&gt;0),4,0)</f>
        <v>4</v>
      </c>
      <c r="DD155" s="7">
        <f>IF(SUM(BW155,BY155,CB155,CC155,CE155,CH155,CK155,CL155,CN155,CP155)&gt;-1,4,0)</f>
        <v>0</v>
      </c>
      <c r="DE155" s="7">
        <f>IF(FC155&gt;0,4,0)</f>
        <v>0</v>
      </c>
      <c r="DF155" s="6"/>
      <c r="DG155" s="10">
        <f>SUM(AS155:DF155)</f>
        <v>-81</v>
      </c>
      <c r="DH155" s="10">
        <v>50</v>
      </c>
      <c r="DI155" s="17">
        <f>DG155+DH155</f>
        <v>-31</v>
      </c>
      <c r="DJ155" s="1">
        <v>77.14</v>
      </c>
      <c r="DK155" s="18">
        <v>0</v>
      </c>
      <c r="DL155" s="18">
        <v>0</v>
      </c>
      <c r="DM155" s="29">
        <f>AVERAGE(DK155:DL155)</f>
        <v>0</v>
      </c>
      <c r="DN155" s="1">
        <v>0</v>
      </c>
      <c r="DO155" s="29">
        <v>0</v>
      </c>
      <c r="DP155" s="1">
        <v>0</v>
      </c>
      <c r="DQ155" s="1"/>
      <c r="DR155" s="1">
        <f>IF(DQ155&gt;68, 68, DQ155)</f>
        <v>0</v>
      </c>
      <c r="DS155" s="1">
        <f>MAX(DP155,DR155)</f>
        <v>0</v>
      </c>
      <c r="DT155" s="29"/>
      <c r="DU155" s="29"/>
      <c r="DV155" s="29">
        <f>IF(DU155&gt;68,68,DU155)</f>
        <v>0</v>
      </c>
      <c r="DW155" s="29">
        <f>MAX(DT155,DV155)</f>
        <v>0</v>
      </c>
      <c r="DX155" s="18">
        <v>0</v>
      </c>
      <c r="DY155" s="18">
        <v>0</v>
      </c>
      <c r="DZ155" s="1"/>
      <c r="EA155" s="15">
        <f>AVERAGE(DJ155,DM155:DO155, DS155, DW155)</f>
        <v>12.856666666666667</v>
      </c>
      <c r="EB155" s="1">
        <v>13.33</v>
      </c>
      <c r="EC155" s="1">
        <v>0</v>
      </c>
      <c r="ED155" s="1">
        <v>0</v>
      </c>
      <c r="EE155" s="1">
        <f>IF(ED155&gt;68,68,ED155)</f>
        <v>0</v>
      </c>
      <c r="EF155" s="1">
        <f>MAX(EB155:EC155,EE155)</f>
        <v>13.33</v>
      </c>
      <c r="EG155" s="29">
        <v>5.56</v>
      </c>
      <c r="EH155" s="29">
        <v>0</v>
      </c>
      <c r="EI155" s="29">
        <v>0</v>
      </c>
      <c r="EJ155" s="29">
        <f>IF(EI155&gt;68,68,EI155)</f>
        <v>0</v>
      </c>
      <c r="EK155" s="29">
        <f>MAX(EG155:EH155,EJ155)</f>
        <v>5.56</v>
      </c>
      <c r="EL155" s="1">
        <v>5.56</v>
      </c>
      <c r="EM155" s="1">
        <v>0</v>
      </c>
      <c r="EN155" s="1">
        <v>0</v>
      </c>
      <c r="EO155" s="1">
        <f>IF(EN155&gt;68,68,EN155)</f>
        <v>0</v>
      </c>
      <c r="EP155" s="1">
        <f>MAX(EL155:EM155,EO155)</f>
        <v>5.56</v>
      </c>
      <c r="EQ155" s="29">
        <v>0</v>
      </c>
      <c r="ER155" s="29">
        <v>0</v>
      </c>
      <c r="ES155" s="29"/>
      <c r="ET155" s="15">
        <f>AVERAGE(EF155,EK155,EP155,ES155)</f>
        <v>8.15</v>
      </c>
      <c r="EU155" s="1">
        <v>0</v>
      </c>
      <c r="EV155" s="1">
        <v>0</v>
      </c>
      <c r="EW155" s="1">
        <f>MIN(MAX(EU155:EV155)+0.2*FC155, 100)</f>
        <v>0</v>
      </c>
      <c r="EX155" s="29">
        <v>41.67</v>
      </c>
      <c r="EY155" s="29">
        <v>0</v>
      </c>
      <c r="EZ155" s="29">
        <f>MIN(MAX(EX155:EY155)+0.15*FC155, 100)</f>
        <v>41.67</v>
      </c>
      <c r="FA155" s="1">
        <v>0</v>
      </c>
      <c r="FB155" s="1">
        <v>0</v>
      </c>
      <c r="FC155" s="1">
        <f>MAX(FA155:FB155)</f>
        <v>0</v>
      </c>
      <c r="FD155" s="15">
        <f>AVERAGE(EW155,EZ155,FC155)</f>
        <v>13.89</v>
      </c>
      <c r="FE155" s="3">
        <v>0.25</v>
      </c>
      <c r="FF155" s="3">
        <v>0.2</v>
      </c>
      <c r="FG155" s="3">
        <v>0.25</v>
      </c>
      <c r="FH155" s="3">
        <v>0.3</v>
      </c>
      <c r="FI155" s="25">
        <f>MIN(IF(D155="Yes",AR155+DI155,0),100)</f>
        <v>-29.5</v>
      </c>
      <c r="FJ155" s="25">
        <f>IF(FN155&lt;0,FI155+FN155*-4,FI155)</f>
        <v>-29.5</v>
      </c>
      <c r="FK155" s="25">
        <f>MIN(IF(D155="Yes",AR155+EA155,0), 100)</f>
        <v>14.356666666666667</v>
      </c>
      <c r="FL155" s="25">
        <f>MIN(IF(D155="Yes",AR155+ET155,0),100)</f>
        <v>9.65</v>
      </c>
      <c r="FM155" s="25">
        <f>MIN(IF(D155="Yes",AR155+FD155,0), 100)</f>
        <v>15.39</v>
      </c>
      <c r="FN155" s="26">
        <f>FE155*FI155+FF155*FK155+FG155*FL155+FH155*FM155</f>
        <v>2.5258333333333343</v>
      </c>
      <c r="FO155" s="26">
        <f>FE155*FJ155+FF155*FK155+FG155*FL155+FH155*FM155</f>
        <v>2.5258333333333343</v>
      </c>
    </row>
    <row r="156" spans="1:171" customFormat="1" x14ac:dyDescent="0.3">
      <c r="A156">
        <v>1402018032</v>
      </c>
      <c r="B156" t="s">
        <v>246</v>
      </c>
      <c r="C156" t="s">
        <v>140</v>
      </c>
      <c r="D156" s="2" t="s">
        <v>301</v>
      </c>
      <c r="E156" s="6"/>
      <c r="F156" s="6"/>
      <c r="G156" s="7"/>
      <c r="H156" s="7"/>
      <c r="I156" s="6">
        <v>0</v>
      </c>
      <c r="J156" s="6"/>
      <c r="K156" s="7"/>
      <c r="L156" s="7"/>
      <c r="M156" s="6"/>
      <c r="N156" s="8"/>
      <c r="O156" s="7"/>
      <c r="P156" s="7"/>
      <c r="Q156" s="6"/>
      <c r="R156" s="8"/>
      <c r="S156" s="7">
        <v>0</v>
      </c>
      <c r="T156" s="7"/>
      <c r="U156" s="6"/>
      <c r="V156" s="6"/>
      <c r="W156" s="7"/>
      <c r="X156" s="7"/>
      <c r="Y156" s="6"/>
      <c r="Z156" s="6"/>
      <c r="AA156" s="7"/>
      <c r="AB156" s="7"/>
      <c r="AC156" s="6"/>
      <c r="AD156" s="6"/>
      <c r="AE156" s="7"/>
      <c r="AF156" s="8"/>
      <c r="AG156" s="10">
        <v>14</v>
      </c>
      <c r="AH156" s="10">
        <v>10</v>
      </c>
      <c r="AI156" s="10">
        <f>COUNT(E156:AF156)</f>
        <v>2</v>
      </c>
      <c r="AJ156" s="22">
        <f>IF(D156="Yes",(AG156-AI156+(DI156-50)/AH156)/AG156,0)</f>
        <v>0.41428571428571426</v>
      </c>
      <c r="AK156" s="11">
        <f>SUM(E156:AF156)</f>
        <v>0</v>
      </c>
      <c r="AL156" s="10">
        <f>MAX(AK156-AM156-AN156,0)*-1</f>
        <v>0</v>
      </c>
      <c r="AM156" s="10">
        <v>10</v>
      </c>
      <c r="AN156" s="10">
        <v>3</v>
      </c>
      <c r="AO156" s="7">
        <f>AK156+AL156+AP156</f>
        <v>0</v>
      </c>
      <c r="AP156" s="6"/>
      <c r="AQ156" s="3">
        <v>0.5</v>
      </c>
      <c r="AR156" s="15">
        <f>MIN(AO156,AM156)*AQ156</f>
        <v>0</v>
      </c>
      <c r="AS156" s="6">
        <v>0</v>
      </c>
      <c r="AT156" s="6">
        <v>0</v>
      </c>
      <c r="AU156" s="6">
        <v>0</v>
      </c>
      <c r="AV156" s="6">
        <v>0</v>
      </c>
      <c r="AW156" s="7">
        <v>-5</v>
      </c>
      <c r="AX156" s="7">
        <v>0</v>
      </c>
      <c r="AY156" s="7"/>
      <c r="AZ156" s="7">
        <v>0</v>
      </c>
      <c r="BA156" s="6"/>
      <c r="BB156" s="6">
        <v>3</v>
      </c>
      <c r="BC156" s="6"/>
      <c r="BD156" s="6">
        <v>0</v>
      </c>
      <c r="BE156" s="7"/>
      <c r="BF156" s="7">
        <f>IF(EF156&gt;=70, 5, 0)</f>
        <v>0</v>
      </c>
      <c r="BG156" s="7"/>
      <c r="BH156" s="7"/>
      <c r="BI156" s="7">
        <v>-5</v>
      </c>
      <c r="BJ156" s="6"/>
      <c r="BK156" s="6">
        <f>IF(EW156&gt;=70, 6, 0)</f>
        <v>0</v>
      </c>
      <c r="BL156" s="6">
        <v>0</v>
      </c>
      <c r="BM156" s="7">
        <v>-5</v>
      </c>
      <c r="BN156" s="7">
        <v>-5</v>
      </c>
      <c r="BO156" s="7">
        <v>0</v>
      </c>
      <c r="BP156" s="6"/>
      <c r="BQ156" s="6">
        <f>IF(EZ156&gt;=70, 6, 0)</f>
        <v>0</v>
      </c>
      <c r="BR156" s="6">
        <v>0</v>
      </c>
      <c r="BS156" s="7"/>
      <c r="BT156" s="7">
        <v>-5</v>
      </c>
      <c r="BU156" s="7">
        <v>-5</v>
      </c>
      <c r="BV156" s="6"/>
      <c r="BW156" s="6">
        <v>0</v>
      </c>
      <c r="BX156" s="6">
        <f>IF(EK156&gt;=70, 5, 0)</f>
        <v>0</v>
      </c>
      <c r="BY156" s="6">
        <v>-5</v>
      </c>
      <c r="BZ156" s="6">
        <v>0</v>
      </c>
      <c r="CA156" s="6">
        <v>0</v>
      </c>
      <c r="CB156" s="6">
        <v>0</v>
      </c>
      <c r="CC156" s="6">
        <v>0</v>
      </c>
      <c r="CD156" s="6">
        <v>0</v>
      </c>
      <c r="CE156" s="6">
        <v>0</v>
      </c>
      <c r="CF156" s="6">
        <v>0</v>
      </c>
      <c r="CG156" s="6">
        <v>0</v>
      </c>
      <c r="CH156" s="6">
        <v>0</v>
      </c>
      <c r="CI156" s="6">
        <v>0</v>
      </c>
      <c r="CJ156" s="6">
        <v>0</v>
      </c>
      <c r="CK156" s="7">
        <v>0</v>
      </c>
      <c r="CL156" s="7">
        <v>-5</v>
      </c>
      <c r="CM156" s="7">
        <v>-5</v>
      </c>
      <c r="CN156" s="6">
        <v>-5</v>
      </c>
      <c r="CO156" s="6">
        <f>IF(ES156&gt;=70, 5, 0)</f>
        <v>0</v>
      </c>
      <c r="CP156" s="6">
        <v>-5</v>
      </c>
      <c r="CQ156" s="6"/>
      <c r="CR156" s="6">
        <v>-5</v>
      </c>
      <c r="CS156" s="7"/>
      <c r="CT156" s="7">
        <f>IF(FC156&gt;=70, 6, 0)</f>
        <v>0</v>
      </c>
      <c r="CU156" s="7">
        <v>-5</v>
      </c>
      <c r="CV156" s="6"/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f>IF(AND(DS156&gt;0,DW156&gt;0),4,0)</f>
        <v>0</v>
      </c>
      <c r="DC156" s="7">
        <f>IF(AND(EF156&gt;0,EK156&gt;0,EP156&gt;0),4,0)</f>
        <v>0</v>
      </c>
      <c r="DD156" s="7">
        <f>IF(SUM(BW156,BY156,CB156,CC156,CE156,CH156,CK156,CL156,CN156,CP156)&gt;-1,4,0)</f>
        <v>0</v>
      </c>
      <c r="DE156" s="7">
        <f>IF(FC156&gt;0,4,0)</f>
        <v>0</v>
      </c>
      <c r="DF156" s="6"/>
      <c r="DG156" s="10">
        <f>SUM(AS156:DF156)</f>
        <v>-62</v>
      </c>
      <c r="DH156" s="10">
        <v>50</v>
      </c>
      <c r="DI156" s="17">
        <f>DG156+DH156</f>
        <v>-12</v>
      </c>
      <c r="DJ156" s="1">
        <v>68.569999999999993</v>
      </c>
      <c r="DK156" s="18">
        <v>50</v>
      </c>
      <c r="DL156" s="18">
        <v>50</v>
      </c>
      <c r="DM156" s="29">
        <f>AVERAGE(DK156:DL156)</f>
        <v>50</v>
      </c>
      <c r="DN156" s="1">
        <v>0</v>
      </c>
      <c r="DO156" s="29">
        <v>35</v>
      </c>
      <c r="DP156" s="1">
        <v>0</v>
      </c>
      <c r="DQ156" s="1"/>
      <c r="DR156" s="1">
        <f>IF(DQ156&gt;68, 68, DQ156)</f>
        <v>0</v>
      </c>
      <c r="DS156" s="1">
        <f>MAX(DP156,DR156)</f>
        <v>0</v>
      </c>
      <c r="DT156" s="29"/>
      <c r="DU156" s="29"/>
      <c r="DV156" s="29">
        <f>IF(DU156&gt;68,68,DU156)</f>
        <v>0</v>
      </c>
      <c r="DW156" s="29">
        <f>MAX(DT156,DV156)</f>
        <v>0</v>
      </c>
      <c r="DX156" s="18">
        <v>0</v>
      </c>
      <c r="DY156" s="18">
        <v>0</v>
      </c>
      <c r="DZ156" s="1"/>
      <c r="EA156" s="15">
        <f>AVERAGE(DJ156,DM156:DO156, DS156, DW156)</f>
        <v>25.594999999999999</v>
      </c>
      <c r="EB156" s="1">
        <v>0</v>
      </c>
      <c r="EC156" s="1">
        <v>0</v>
      </c>
      <c r="ED156" s="1">
        <v>0</v>
      </c>
      <c r="EE156" s="1">
        <f>IF(ED156&gt;68,68,ED156)</f>
        <v>0</v>
      </c>
      <c r="EF156" s="1">
        <f>MAX(EB156:EC156,EE156)</f>
        <v>0</v>
      </c>
      <c r="EG156" s="29">
        <v>0</v>
      </c>
      <c r="EH156" s="29">
        <v>0</v>
      </c>
      <c r="EI156" s="29">
        <v>0</v>
      </c>
      <c r="EJ156" s="29">
        <f>IF(EI156&gt;68,68,EI156)</f>
        <v>0</v>
      </c>
      <c r="EK156" s="29">
        <f>MAX(EG156:EH156,EJ156)</f>
        <v>0</v>
      </c>
      <c r="EL156" s="1">
        <v>0</v>
      </c>
      <c r="EM156" s="1">
        <v>0</v>
      </c>
      <c r="EN156" s="1">
        <v>0</v>
      </c>
      <c r="EO156" s="1">
        <f>IF(EN156&gt;68,68,EN156)</f>
        <v>0</v>
      </c>
      <c r="EP156" s="1">
        <f>MAX(EL156:EM156,EO156)</f>
        <v>0</v>
      </c>
      <c r="EQ156" s="29">
        <v>0</v>
      </c>
      <c r="ER156" s="29">
        <v>0</v>
      </c>
      <c r="ES156" s="29"/>
      <c r="ET156" s="15">
        <f>AVERAGE(EF156,EK156,EP156,ES156)</f>
        <v>0</v>
      </c>
      <c r="EU156" s="1">
        <v>0</v>
      </c>
      <c r="EV156" s="1">
        <v>0</v>
      </c>
      <c r="EW156" s="1">
        <f>MIN(MAX(EU156:EV156)+0.2*FC156, 100)</f>
        <v>0</v>
      </c>
      <c r="EX156" s="29">
        <v>0</v>
      </c>
      <c r="EY156" s="29">
        <v>0</v>
      </c>
      <c r="EZ156" s="29">
        <f>MIN(MAX(EX156:EY156)+0.15*FC156, 100)</f>
        <v>0</v>
      </c>
      <c r="FA156" s="1">
        <v>0</v>
      </c>
      <c r="FB156" s="1">
        <v>0</v>
      </c>
      <c r="FC156" s="1">
        <f>MAX(FA156:FB156)</f>
        <v>0</v>
      </c>
      <c r="FD156" s="15">
        <f>AVERAGE(EW156,EZ156,FC156)</f>
        <v>0</v>
      </c>
      <c r="FE156" s="3">
        <v>0.25</v>
      </c>
      <c r="FF156" s="3">
        <v>0.2</v>
      </c>
      <c r="FG156" s="3">
        <v>0.25</v>
      </c>
      <c r="FH156" s="3">
        <v>0.3</v>
      </c>
      <c r="FI156" s="25">
        <f>MIN(IF(D156="Yes",AR156+DI156,0),100)</f>
        <v>-12</v>
      </c>
      <c r="FJ156" s="25">
        <f>IF(FN156&lt;0,FI156+FN156*-4,FI156)</f>
        <v>-12</v>
      </c>
      <c r="FK156" s="25">
        <f>MIN(IF(D156="Yes",AR156+EA156,0), 100)</f>
        <v>25.594999999999999</v>
      </c>
      <c r="FL156" s="25">
        <f>MIN(IF(D156="Yes",AR156+ET156,0),100)</f>
        <v>0</v>
      </c>
      <c r="FM156" s="25">
        <f>MIN(IF(D156="Yes",AR156+FD156,0), 100)</f>
        <v>0</v>
      </c>
      <c r="FN156" s="26">
        <f>FE156*FI156+FF156*FK156+FG156*FL156+FH156*FM156</f>
        <v>2.1189999999999998</v>
      </c>
      <c r="FO156" s="26">
        <f>FE156*FJ156+FF156*FK156+FG156*FL156+FH156*FM156</f>
        <v>2.1189999999999998</v>
      </c>
    </row>
    <row r="157" spans="1:171" customFormat="1" x14ac:dyDescent="0.3">
      <c r="A157">
        <v>1402019039</v>
      </c>
      <c r="B157" t="s">
        <v>266</v>
      </c>
      <c r="C157" t="s">
        <v>140</v>
      </c>
      <c r="D157" s="2" t="s">
        <v>301</v>
      </c>
      <c r="E157" s="6">
        <v>1</v>
      </c>
      <c r="F157" s="6"/>
      <c r="G157" s="7"/>
      <c r="H157" s="7"/>
      <c r="I157" s="6">
        <v>1</v>
      </c>
      <c r="J157" s="6"/>
      <c r="K157" s="7"/>
      <c r="L157" s="7"/>
      <c r="M157" s="6"/>
      <c r="N157" s="8"/>
      <c r="O157" s="7"/>
      <c r="P157" s="7"/>
      <c r="Q157" s="6"/>
      <c r="R157" s="8"/>
      <c r="S157" s="7"/>
      <c r="T157" s="7"/>
      <c r="U157" s="6"/>
      <c r="V157" s="6"/>
      <c r="W157" s="7"/>
      <c r="X157" s="7"/>
      <c r="Y157" s="6"/>
      <c r="Z157" s="6"/>
      <c r="AA157" s="7"/>
      <c r="AB157" s="7"/>
      <c r="AC157" s="6"/>
      <c r="AD157" s="6"/>
      <c r="AE157" s="7"/>
      <c r="AF157" s="8"/>
      <c r="AG157" s="10">
        <v>14</v>
      </c>
      <c r="AH157" s="10">
        <v>10</v>
      </c>
      <c r="AI157" s="10">
        <f>COUNT(E157:AF157)</f>
        <v>2</v>
      </c>
      <c r="AJ157" s="22">
        <f>IF(D157="Yes",(AG157-AI157+(DI157-50)/AH157)/AG157,0)</f>
        <v>0.47857142857142859</v>
      </c>
      <c r="AK157" s="11">
        <f>SUM(E157:AF157)</f>
        <v>2</v>
      </c>
      <c r="AL157" s="10">
        <f>MAX(AK157-AM157-AN157,0)*-1</f>
        <v>0</v>
      </c>
      <c r="AM157" s="10">
        <v>10</v>
      </c>
      <c r="AN157" s="10">
        <v>3</v>
      </c>
      <c r="AO157" s="7">
        <f>AK157+AL157+AP157</f>
        <v>2</v>
      </c>
      <c r="AP157" s="6"/>
      <c r="AQ157" s="3">
        <v>0.5</v>
      </c>
      <c r="AR157" s="15">
        <f>MIN(AO157,AM157)*AQ157</f>
        <v>1</v>
      </c>
      <c r="AS157" s="6">
        <v>0</v>
      </c>
      <c r="AT157" s="6">
        <v>0</v>
      </c>
      <c r="AU157" s="6">
        <v>1</v>
      </c>
      <c r="AV157" s="6">
        <v>0</v>
      </c>
      <c r="AW157" s="7"/>
      <c r="AX157" s="7">
        <v>-5</v>
      </c>
      <c r="AY157" s="7"/>
      <c r="AZ157" s="7">
        <v>-5</v>
      </c>
      <c r="BA157" s="6"/>
      <c r="BB157" s="6">
        <v>0</v>
      </c>
      <c r="BC157" s="6"/>
      <c r="BD157" s="6">
        <v>0</v>
      </c>
      <c r="BE157" s="7"/>
      <c r="BF157" s="7">
        <f>IF(EF157&gt;=70, 5, 0)</f>
        <v>0</v>
      </c>
      <c r="BG157" s="7"/>
      <c r="BH157" s="7"/>
      <c r="BI157" s="7">
        <v>-5</v>
      </c>
      <c r="BJ157" s="6"/>
      <c r="BK157" s="6">
        <f>IF(EW157&gt;=70, 6, 0)</f>
        <v>0</v>
      </c>
      <c r="BL157" s="6">
        <v>-5</v>
      </c>
      <c r="BM157" s="7">
        <v>0</v>
      </c>
      <c r="BN157" s="7">
        <v>-5</v>
      </c>
      <c r="BO157" s="7">
        <v>-5</v>
      </c>
      <c r="BP157" s="6"/>
      <c r="BQ157" s="6">
        <f>IF(EZ157&gt;=70, 6, 0)</f>
        <v>0</v>
      </c>
      <c r="BR157" s="6">
        <v>-5</v>
      </c>
      <c r="BS157" s="7"/>
      <c r="BT157" s="7">
        <v>-5</v>
      </c>
      <c r="BU157" s="7">
        <v>-5</v>
      </c>
      <c r="BV157" s="6"/>
      <c r="BW157" s="6">
        <v>0</v>
      </c>
      <c r="BX157" s="6">
        <f>IF(EK157&gt;=70, 5, 0)</f>
        <v>0</v>
      </c>
      <c r="BY157" s="6">
        <v>-5</v>
      </c>
      <c r="BZ157" s="6">
        <v>0</v>
      </c>
      <c r="CA157" s="6">
        <v>0</v>
      </c>
      <c r="CB157" s="6">
        <v>0</v>
      </c>
      <c r="CC157" s="6">
        <v>0</v>
      </c>
      <c r="CD157" s="6">
        <v>0</v>
      </c>
      <c r="CE157" s="6">
        <v>0</v>
      </c>
      <c r="CF157" s="6">
        <v>0</v>
      </c>
      <c r="CG157" s="6">
        <v>0</v>
      </c>
      <c r="CH157" s="6">
        <v>0</v>
      </c>
      <c r="CI157" s="6">
        <v>0</v>
      </c>
      <c r="CJ157" s="6">
        <v>0</v>
      </c>
      <c r="CK157" s="7">
        <v>0</v>
      </c>
      <c r="CL157" s="7">
        <v>-5</v>
      </c>
      <c r="CM157" s="7">
        <v>-5</v>
      </c>
      <c r="CN157" s="6">
        <v>-5</v>
      </c>
      <c r="CO157" s="6">
        <f>IF(ES157&gt;=70, 5, 0)</f>
        <v>0</v>
      </c>
      <c r="CP157" s="6">
        <v>-5</v>
      </c>
      <c r="CQ157" s="6"/>
      <c r="CR157" s="6">
        <v>-5</v>
      </c>
      <c r="CS157" s="7"/>
      <c r="CT157" s="7">
        <f>IF(FC157&gt;=70, 6, 0)</f>
        <v>0</v>
      </c>
      <c r="CU157" s="7">
        <v>-5</v>
      </c>
      <c r="CV157" s="6">
        <v>20</v>
      </c>
      <c r="CW157" s="7">
        <v>0</v>
      </c>
      <c r="CX157" s="7">
        <v>6</v>
      </c>
      <c r="CY157" s="7">
        <v>0</v>
      </c>
      <c r="CZ157" s="7">
        <v>0</v>
      </c>
      <c r="DA157" s="7">
        <v>0</v>
      </c>
      <c r="DB157" s="7">
        <f>IF(AND(DS157&gt;0,DW157&gt;0),4,0)</f>
        <v>0</v>
      </c>
      <c r="DC157" s="7">
        <f>IF(AND(EF157&gt;0,EK157&gt;0,EP157&gt;0),4,0)</f>
        <v>0</v>
      </c>
      <c r="DD157" s="7">
        <f>IF(SUM(BW157,BY157,CB157,CC157,CE157,CH157,CK157,CL157,CN157,CP157)&gt;-1,4,0)</f>
        <v>0</v>
      </c>
      <c r="DE157" s="7">
        <f>IF(FC157&gt;0,4,0)</f>
        <v>0</v>
      </c>
      <c r="DF157" s="6"/>
      <c r="DG157" s="10">
        <f>SUM(AS157:DF157)</f>
        <v>-53</v>
      </c>
      <c r="DH157" s="10">
        <v>50</v>
      </c>
      <c r="DI157" s="17">
        <f>DG157+DH157</f>
        <v>-3</v>
      </c>
      <c r="DJ157" s="1">
        <v>45.71</v>
      </c>
      <c r="DK157" s="18">
        <v>0</v>
      </c>
      <c r="DL157" s="18">
        <v>0</v>
      </c>
      <c r="DM157" s="29">
        <f>AVERAGE(DK157:DL157)</f>
        <v>0</v>
      </c>
      <c r="DN157" s="1">
        <v>0</v>
      </c>
      <c r="DO157" s="29">
        <v>0</v>
      </c>
      <c r="DP157" s="1">
        <v>0</v>
      </c>
      <c r="DQ157" s="1"/>
      <c r="DR157" s="1">
        <f>IF(DQ157&gt;68, 68, DQ157)</f>
        <v>0</v>
      </c>
      <c r="DS157" s="1">
        <f>MAX(DP157,DR157)</f>
        <v>0</v>
      </c>
      <c r="DT157" s="29"/>
      <c r="DU157" s="29"/>
      <c r="DV157" s="29">
        <f>IF(DU157&gt;68,68,DU157)</f>
        <v>0</v>
      </c>
      <c r="DW157" s="29">
        <f>MAX(DT157,DV157)</f>
        <v>0</v>
      </c>
      <c r="DX157" s="18">
        <v>0</v>
      </c>
      <c r="DY157" s="18">
        <v>0</v>
      </c>
      <c r="DZ157" s="1"/>
      <c r="EA157" s="15">
        <f>AVERAGE(DJ157,DM157:DO157, DS157, DW157)</f>
        <v>7.6183333333333332</v>
      </c>
      <c r="EB157" s="1">
        <v>0</v>
      </c>
      <c r="EC157" s="1">
        <v>0</v>
      </c>
      <c r="ED157" s="1">
        <v>0</v>
      </c>
      <c r="EE157" s="1">
        <f>IF(ED157&gt;68,68,ED157)</f>
        <v>0</v>
      </c>
      <c r="EF157" s="1">
        <f>MAX(EB157:EC157,EE157)</f>
        <v>0</v>
      </c>
      <c r="EG157" s="29">
        <v>0</v>
      </c>
      <c r="EH157" s="29">
        <v>0</v>
      </c>
      <c r="EI157" s="29">
        <v>0</v>
      </c>
      <c r="EJ157" s="29">
        <f>IF(EI157&gt;68,68,EI157)</f>
        <v>0</v>
      </c>
      <c r="EK157" s="29">
        <f>MAX(EG157:EH157,EJ157)</f>
        <v>0</v>
      </c>
      <c r="EL157" s="1">
        <v>0</v>
      </c>
      <c r="EM157" s="1">
        <v>0</v>
      </c>
      <c r="EN157" s="1">
        <v>0</v>
      </c>
      <c r="EO157" s="1">
        <f>IF(EN157&gt;68,68,EN157)</f>
        <v>0</v>
      </c>
      <c r="EP157" s="1">
        <f>MAX(EL157:EM157,EO157)</f>
        <v>0</v>
      </c>
      <c r="EQ157" s="29">
        <v>0</v>
      </c>
      <c r="ER157" s="29">
        <v>0</v>
      </c>
      <c r="ES157" s="29"/>
      <c r="ET157" s="15">
        <f>AVERAGE(EF157,EK157,EP157,ES157)</f>
        <v>0</v>
      </c>
      <c r="EU157" s="1">
        <v>0</v>
      </c>
      <c r="EV157" s="1">
        <v>0</v>
      </c>
      <c r="EW157" s="1">
        <f>MIN(MAX(EU157:EV157)+0.2*FC157, 100)</f>
        <v>0</v>
      </c>
      <c r="EX157" s="29">
        <v>0</v>
      </c>
      <c r="EY157" s="29">
        <v>0</v>
      </c>
      <c r="EZ157" s="29">
        <f>MIN(MAX(EX157:EY157)+0.15*FC157, 100)</f>
        <v>0</v>
      </c>
      <c r="FA157" s="1">
        <v>0</v>
      </c>
      <c r="FB157" s="1">
        <v>0</v>
      </c>
      <c r="FC157" s="1">
        <f>MAX(FA157:FB157)</f>
        <v>0</v>
      </c>
      <c r="FD157" s="15">
        <f>AVERAGE(EW157,EZ157,FC157)</f>
        <v>0</v>
      </c>
      <c r="FE157" s="3">
        <v>0.25</v>
      </c>
      <c r="FF157" s="3">
        <v>0.2</v>
      </c>
      <c r="FG157" s="3">
        <v>0.25</v>
      </c>
      <c r="FH157" s="3">
        <v>0.3</v>
      </c>
      <c r="FI157" s="25">
        <f>MIN(IF(D157="Yes",AR157+DI157,0),100)</f>
        <v>-2</v>
      </c>
      <c r="FJ157" s="25">
        <f>IF(FN157&lt;0,FI157+FN157*-4,FI157)</f>
        <v>-2</v>
      </c>
      <c r="FK157" s="25">
        <f>MIN(IF(D157="Yes",AR157+EA157,0), 100)</f>
        <v>8.6183333333333323</v>
      </c>
      <c r="FL157" s="25">
        <f>MIN(IF(D157="Yes",AR157+ET157,0),100)</f>
        <v>1</v>
      </c>
      <c r="FM157" s="25">
        <f>MIN(IF(D157="Yes",AR157+FD157,0), 100)</f>
        <v>1</v>
      </c>
      <c r="FN157" s="26">
        <f>FE157*FI157+FF157*FK157+FG157*FL157+FH157*FM157</f>
        <v>1.7736666666666665</v>
      </c>
      <c r="FO157" s="26">
        <f>FE157*FJ157+FF157*FK157+FG157*FL157+FH157*FM157</f>
        <v>1.7736666666666665</v>
      </c>
    </row>
    <row r="158" spans="1:171" customFormat="1" x14ac:dyDescent="0.3">
      <c r="A158">
        <v>1402019008</v>
      </c>
      <c r="B158" t="s">
        <v>260</v>
      </c>
      <c r="C158" t="s">
        <v>140</v>
      </c>
      <c r="D158" s="2" t="s">
        <v>301</v>
      </c>
      <c r="E158" s="6"/>
      <c r="F158" s="6"/>
      <c r="G158" s="7">
        <v>1</v>
      </c>
      <c r="H158" s="7"/>
      <c r="I158" s="6"/>
      <c r="J158" s="6"/>
      <c r="K158" s="7">
        <v>1</v>
      </c>
      <c r="L158" s="7"/>
      <c r="M158" s="6"/>
      <c r="N158" s="8"/>
      <c r="O158" s="7"/>
      <c r="P158" s="7"/>
      <c r="Q158" s="6"/>
      <c r="R158" s="8"/>
      <c r="S158" s="7"/>
      <c r="T158" s="7"/>
      <c r="U158" s="6"/>
      <c r="V158" s="6"/>
      <c r="W158" s="7"/>
      <c r="X158" s="7"/>
      <c r="Y158" s="6"/>
      <c r="Z158" s="6"/>
      <c r="AA158" s="7"/>
      <c r="AB158" s="7"/>
      <c r="AC158" s="6"/>
      <c r="AD158" s="6"/>
      <c r="AE158" s="7"/>
      <c r="AF158" s="8"/>
      <c r="AG158" s="10">
        <v>14</v>
      </c>
      <c r="AH158" s="10">
        <v>10</v>
      </c>
      <c r="AI158" s="10">
        <f>COUNT(E158:AF158)</f>
        <v>2</v>
      </c>
      <c r="AJ158" s="22">
        <f>IF(D158="Yes",(AG158-AI158+(DI158-50)/AH158)/AG158,0)</f>
        <v>0.3</v>
      </c>
      <c r="AK158" s="11">
        <f>SUM(E158:AF158)</f>
        <v>2</v>
      </c>
      <c r="AL158" s="10">
        <f>MAX(AK158-AM158-AN158,0)*-1</f>
        <v>0</v>
      </c>
      <c r="AM158" s="10">
        <v>10</v>
      </c>
      <c r="AN158" s="10">
        <v>3</v>
      </c>
      <c r="AO158" s="7">
        <f>AK158+AL158+AP158</f>
        <v>2</v>
      </c>
      <c r="AP158" s="6"/>
      <c r="AQ158" s="3">
        <v>0.5</v>
      </c>
      <c r="AR158" s="15">
        <f>MIN(AO158,AM158)*AQ158</f>
        <v>1</v>
      </c>
      <c r="AS158" s="6">
        <v>0</v>
      </c>
      <c r="AT158" s="6">
        <v>0</v>
      </c>
      <c r="AU158" s="6">
        <v>2</v>
      </c>
      <c r="AV158" s="6">
        <v>0</v>
      </c>
      <c r="AW158" s="7">
        <v>-5</v>
      </c>
      <c r="AX158" s="7">
        <v>0</v>
      </c>
      <c r="AY158" s="7"/>
      <c r="AZ158" s="7">
        <v>0</v>
      </c>
      <c r="BA158" s="6"/>
      <c r="BB158" s="6">
        <v>-5</v>
      </c>
      <c r="BC158" s="6"/>
      <c r="BD158" s="6">
        <v>-5</v>
      </c>
      <c r="BE158" s="7"/>
      <c r="BF158" s="7">
        <f>IF(EF158&gt;=70, 5, 0)</f>
        <v>0</v>
      </c>
      <c r="BG158" s="7"/>
      <c r="BH158" s="7"/>
      <c r="BI158" s="7">
        <v>0</v>
      </c>
      <c r="BJ158" s="6"/>
      <c r="BK158" s="6">
        <f>IF(EW158&gt;=70, 6, 0)</f>
        <v>0</v>
      </c>
      <c r="BL158" s="6">
        <v>-5</v>
      </c>
      <c r="BM158" s="7">
        <v>0</v>
      </c>
      <c r="BN158" s="7">
        <v>-5</v>
      </c>
      <c r="BO158" s="7">
        <v>-5</v>
      </c>
      <c r="BP158" s="6"/>
      <c r="BQ158" s="6">
        <f>IF(EZ158&gt;=70, 6, 0)</f>
        <v>0</v>
      </c>
      <c r="BR158" s="6">
        <v>-5</v>
      </c>
      <c r="BS158" s="7"/>
      <c r="BT158" s="7">
        <v>-5</v>
      </c>
      <c r="BU158" s="7">
        <v>-5</v>
      </c>
      <c r="BV158" s="6"/>
      <c r="BW158" s="6">
        <v>0</v>
      </c>
      <c r="BX158" s="6">
        <f>IF(EK158&gt;=70, 5, 0)</f>
        <v>0</v>
      </c>
      <c r="BY158" s="6">
        <v>-5</v>
      </c>
      <c r="BZ158" s="6">
        <v>0</v>
      </c>
      <c r="CA158" s="6">
        <v>0</v>
      </c>
      <c r="CB158" s="6">
        <v>0</v>
      </c>
      <c r="CC158" s="6">
        <v>0</v>
      </c>
      <c r="CD158" s="6">
        <v>0</v>
      </c>
      <c r="CE158" s="6">
        <v>0</v>
      </c>
      <c r="CF158" s="6">
        <v>0</v>
      </c>
      <c r="CG158" s="6">
        <v>0</v>
      </c>
      <c r="CH158" s="6">
        <v>0</v>
      </c>
      <c r="CI158" s="6">
        <v>0</v>
      </c>
      <c r="CJ158" s="6">
        <v>0</v>
      </c>
      <c r="CK158" s="7">
        <v>-5</v>
      </c>
      <c r="CL158" s="7">
        <v>-5</v>
      </c>
      <c r="CM158" s="7">
        <v>-5</v>
      </c>
      <c r="CN158" s="6">
        <v>-5</v>
      </c>
      <c r="CO158" s="6">
        <f>IF(ES158&gt;=70, 5, 0)</f>
        <v>0</v>
      </c>
      <c r="CP158" s="6">
        <v>-5</v>
      </c>
      <c r="CQ158" s="6"/>
      <c r="CR158" s="6">
        <v>0</v>
      </c>
      <c r="CS158" s="7"/>
      <c r="CT158" s="7">
        <f>IF(FC158&gt;=70, 6, 0)</f>
        <v>0</v>
      </c>
      <c r="CU158" s="7">
        <v>-5</v>
      </c>
      <c r="CV158" s="6"/>
      <c r="CW158" s="7">
        <v>0</v>
      </c>
      <c r="CX158" s="7">
        <v>0</v>
      </c>
      <c r="CY158" s="7">
        <v>0</v>
      </c>
      <c r="CZ158" s="7">
        <v>0</v>
      </c>
      <c r="DA158" s="7">
        <v>0</v>
      </c>
      <c r="DB158" s="7">
        <f>IF(AND(DS158&gt;0,DW158&gt;0),4,0)</f>
        <v>0</v>
      </c>
      <c r="DC158" s="7">
        <f>IF(AND(EF158&gt;0,EK158&gt;0,EP158&gt;0),4,0)</f>
        <v>0</v>
      </c>
      <c r="DD158" s="7">
        <f>IF(SUM(BW158,BY158,CB158,CC158,CE158,CH158,CK158,CL158,CN158,CP158)&gt;-1,4,0)</f>
        <v>0</v>
      </c>
      <c r="DE158" s="7">
        <f>IF(FC158&gt;0,4,0)</f>
        <v>0</v>
      </c>
      <c r="DF158" s="6"/>
      <c r="DG158" s="10">
        <f>SUM(AS158:DF158)</f>
        <v>-78</v>
      </c>
      <c r="DH158" s="10">
        <v>50</v>
      </c>
      <c r="DI158" s="17">
        <f>DG158+DH158</f>
        <v>-28</v>
      </c>
      <c r="DJ158" s="1">
        <v>60</v>
      </c>
      <c r="DK158" s="18">
        <v>50</v>
      </c>
      <c r="DL158" s="18">
        <v>50</v>
      </c>
      <c r="DM158" s="29">
        <f>AVERAGE(DK158:DL158)</f>
        <v>50</v>
      </c>
      <c r="DN158" s="1">
        <v>0</v>
      </c>
      <c r="DO158" s="29">
        <v>0</v>
      </c>
      <c r="DP158" s="1">
        <v>0</v>
      </c>
      <c r="DQ158" s="1"/>
      <c r="DR158" s="1">
        <f>IF(DQ158&gt;68, 68, DQ158)</f>
        <v>0</v>
      </c>
      <c r="DS158" s="1">
        <f>MAX(DP158,DR158)</f>
        <v>0</v>
      </c>
      <c r="DT158" s="29"/>
      <c r="DU158" s="29"/>
      <c r="DV158" s="29">
        <f>IF(DU158&gt;68,68,DU158)</f>
        <v>0</v>
      </c>
      <c r="DW158" s="29">
        <f>MAX(DT158,DV158)</f>
        <v>0</v>
      </c>
      <c r="DX158" s="18">
        <v>0</v>
      </c>
      <c r="DY158" s="18">
        <v>0</v>
      </c>
      <c r="DZ158" s="1"/>
      <c r="EA158" s="15">
        <f>AVERAGE(DJ158,DM158:DO158, DS158, DW158)</f>
        <v>18.333333333333332</v>
      </c>
      <c r="EB158" s="1">
        <v>40</v>
      </c>
      <c r="EC158" s="1">
        <v>26.67</v>
      </c>
      <c r="ED158" s="1">
        <v>0</v>
      </c>
      <c r="EE158" s="1">
        <f>IF(ED158&gt;68,68,ED158)</f>
        <v>0</v>
      </c>
      <c r="EF158" s="1">
        <f>MAX(EB158:EC158,EE158)</f>
        <v>40</v>
      </c>
      <c r="EG158" s="29">
        <v>0</v>
      </c>
      <c r="EH158" s="29">
        <v>6.67</v>
      </c>
      <c r="EI158" s="29">
        <v>0</v>
      </c>
      <c r="EJ158" s="29">
        <f>IF(EI158&gt;68,68,EI158)</f>
        <v>0</v>
      </c>
      <c r="EK158" s="29">
        <f>MAX(EG158:EH158,EJ158)</f>
        <v>6.67</v>
      </c>
      <c r="EL158" s="1">
        <v>0</v>
      </c>
      <c r="EM158" s="1">
        <v>0</v>
      </c>
      <c r="EN158" s="1">
        <v>0</v>
      </c>
      <c r="EO158" s="1">
        <f>IF(EN158&gt;68,68,EN158)</f>
        <v>0</v>
      </c>
      <c r="EP158" s="1">
        <f>MAX(EL158:EM158,EO158)</f>
        <v>0</v>
      </c>
      <c r="EQ158" s="29">
        <v>0</v>
      </c>
      <c r="ER158" s="29">
        <v>0</v>
      </c>
      <c r="ES158" s="29"/>
      <c r="ET158" s="15">
        <f>AVERAGE(EF158,EK158,EP158,ES158)</f>
        <v>15.556666666666667</v>
      </c>
      <c r="EU158" s="1">
        <v>0</v>
      </c>
      <c r="EV158" s="1">
        <v>0</v>
      </c>
      <c r="EW158" s="1">
        <f>MIN(MAX(EU158:EV158)+0.2*FC158, 100)</f>
        <v>0</v>
      </c>
      <c r="EX158" s="29">
        <v>0</v>
      </c>
      <c r="EY158" s="29">
        <v>0</v>
      </c>
      <c r="EZ158" s="29">
        <f>MIN(MAX(EX158:EY158)+0.15*FC158, 100)</f>
        <v>0</v>
      </c>
      <c r="FA158" s="1">
        <v>0</v>
      </c>
      <c r="FB158" s="1">
        <v>0</v>
      </c>
      <c r="FC158" s="1">
        <f>MAX(FA158:FB158)</f>
        <v>0</v>
      </c>
      <c r="FD158" s="15">
        <f>AVERAGE(EW158,EZ158,FC158)</f>
        <v>0</v>
      </c>
      <c r="FE158" s="3">
        <v>0.25</v>
      </c>
      <c r="FF158" s="3">
        <v>0.2</v>
      </c>
      <c r="FG158" s="3">
        <v>0.25</v>
      </c>
      <c r="FH158" s="3">
        <v>0.3</v>
      </c>
      <c r="FI158" s="25">
        <f>MIN(IF(D158="Yes",AR158+DI158,0),100)</f>
        <v>-27</v>
      </c>
      <c r="FJ158" s="25">
        <f>IF(FN158&lt;0,FI158+FN158*-4,FI158)</f>
        <v>-27</v>
      </c>
      <c r="FK158" s="25">
        <f>MIN(IF(D158="Yes",AR158+EA158,0), 100)</f>
        <v>19.333333333333332</v>
      </c>
      <c r="FL158" s="25">
        <f>MIN(IF(D158="Yes",AR158+ET158,0),100)</f>
        <v>16.556666666666665</v>
      </c>
      <c r="FM158" s="25">
        <f>MIN(IF(D158="Yes",AR158+FD158,0), 100)</f>
        <v>1</v>
      </c>
      <c r="FN158" s="26">
        <f>FE158*FI158+FF158*FK158+FG158*FL158+FH158*FM158</f>
        <v>1.555833333333333</v>
      </c>
      <c r="FO158" s="26">
        <f>FE158*FJ158+FF158*FK158+FG158*FL158+FH158*FM158</f>
        <v>1.555833333333333</v>
      </c>
    </row>
    <row r="159" spans="1:171" customFormat="1" x14ac:dyDescent="0.3">
      <c r="A159">
        <v>1402019002</v>
      </c>
      <c r="B159" t="s">
        <v>259</v>
      </c>
      <c r="C159" t="s">
        <v>140</v>
      </c>
      <c r="D159" s="2" t="s">
        <v>301</v>
      </c>
      <c r="E159" s="6"/>
      <c r="F159" s="6"/>
      <c r="G159" s="7"/>
      <c r="H159" s="7"/>
      <c r="I159" s="6">
        <v>0</v>
      </c>
      <c r="J159" s="6"/>
      <c r="K159" s="7"/>
      <c r="L159" s="7"/>
      <c r="M159" s="6"/>
      <c r="N159" s="8"/>
      <c r="O159" s="7"/>
      <c r="P159" s="7"/>
      <c r="Q159" s="6"/>
      <c r="R159" s="8"/>
      <c r="S159" s="7">
        <v>0</v>
      </c>
      <c r="T159" s="7"/>
      <c r="U159" s="6"/>
      <c r="V159" s="6"/>
      <c r="W159" s="7"/>
      <c r="X159" s="7"/>
      <c r="Y159" s="6"/>
      <c r="Z159" s="6"/>
      <c r="AA159" s="7"/>
      <c r="AB159" s="7"/>
      <c r="AC159" s="6"/>
      <c r="AD159" s="6"/>
      <c r="AE159" s="7"/>
      <c r="AF159" s="8"/>
      <c r="AG159" s="10">
        <v>14</v>
      </c>
      <c r="AH159" s="10">
        <v>10</v>
      </c>
      <c r="AI159" s="10">
        <f>COUNT(E159:AF159)</f>
        <v>2</v>
      </c>
      <c r="AJ159" s="22">
        <f>IF(D159="Yes",(AG159-AI159+(DI159-50)/AH159)/AG159,0)</f>
        <v>0.42857142857142855</v>
      </c>
      <c r="AK159" s="11">
        <f>SUM(E159:AF159)</f>
        <v>0</v>
      </c>
      <c r="AL159" s="10">
        <f>MAX(AK159-AM159-AN159,0)*-1</f>
        <v>0</v>
      </c>
      <c r="AM159" s="10">
        <v>10</v>
      </c>
      <c r="AN159" s="10">
        <v>3</v>
      </c>
      <c r="AO159" s="7">
        <f>AK159+AL159+AP159</f>
        <v>0</v>
      </c>
      <c r="AP159" s="6"/>
      <c r="AQ159" s="3">
        <v>0.5</v>
      </c>
      <c r="AR159" s="15">
        <f>MIN(AO159,AM159)*AQ159</f>
        <v>0</v>
      </c>
      <c r="AS159" s="6">
        <v>0</v>
      </c>
      <c r="AT159" s="6">
        <v>0</v>
      </c>
      <c r="AU159" s="6">
        <v>5</v>
      </c>
      <c r="AV159" s="6">
        <v>0</v>
      </c>
      <c r="AW159" s="7"/>
      <c r="AX159" s="7">
        <v>0</v>
      </c>
      <c r="AY159" s="7"/>
      <c r="AZ159" s="7">
        <v>0</v>
      </c>
      <c r="BA159" s="6"/>
      <c r="BB159" s="6">
        <v>0</v>
      </c>
      <c r="BC159" s="6"/>
      <c r="BD159" s="6">
        <v>0</v>
      </c>
      <c r="BE159" s="7"/>
      <c r="BF159" s="7">
        <f>IF(EF159&gt;=70, 5, 0)</f>
        <v>0</v>
      </c>
      <c r="BG159" s="7"/>
      <c r="BH159" s="7"/>
      <c r="BI159" s="7">
        <v>0</v>
      </c>
      <c r="BJ159" s="6"/>
      <c r="BK159" s="6">
        <f>IF(EW159&gt;=70, 6, 0)</f>
        <v>0</v>
      </c>
      <c r="BL159" s="6">
        <v>0</v>
      </c>
      <c r="BM159" s="7">
        <v>-5</v>
      </c>
      <c r="BN159" s="7">
        <v>-5</v>
      </c>
      <c r="BO159" s="7">
        <v>-5</v>
      </c>
      <c r="BP159" s="6"/>
      <c r="BQ159" s="6">
        <f>IF(EZ159&gt;=70, 6, 0)</f>
        <v>0</v>
      </c>
      <c r="BR159" s="6">
        <v>0</v>
      </c>
      <c r="BS159" s="7"/>
      <c r="BT159" s="7">
        <v>-5</v>
      </c>
      <c r="BU159" s="7">
        <v>0</v>
      </c>
      <c r="BV159" s="6"/>
      <c r="BW159" s="6">
        <v>0</v>
      </c>
      <c r="BX159" s="6">
        <f>IF(EK159&gt;=70, 5, 0)</f>
        <v>0</v>
      </c>
      <c r="BY159" s="6">
        <v>-5</v>
      </c>
      <c r="BZ159" s="6">
        <v>0</v>
      </c>
      <c r="CA159" s="6">
        <v>0</v>
      </c>
      <c r="CB159" s="6">
        <v>0</v>
      </c>
      <c r="CC159" s="6">
        <v>0</v>
      </c>
      <c r="CD159" s="6">
        <v>0</v>
      </c>
      <c r="CE159" s="6">
        <v>0</v>
      </c>
      <c r="CF159" s="6">
        <v>0</v>
      </c>
      <c r="CG159" s="6">
        <v>0</v>
      </c>
      <c r="CH159" s="6">
        <v>0</v>
      </c>
      <c r="CI159" s="6">
        <v>0</v>
      </c>
      <c r="CJ159" s="6">
        <v>-5</v>
      </c>
      <c r="CK159" s="7">
        <v>-5</v>
      </c>
      <c r="CL159" s="7">
        <v>-5</v>
      </c>
      <c r="CM159" s="7">
        <v>-5</v>
      </c>
      <c r="CN159" s="6">
        <v>-5</v>
      </c>
      <c r="CO159" s="6">
        <f>IF(ES159&gt;=70, 5, 0)</f>
        <v>0</v>
      </c>
      <c r="CP159" s="6">
        <v>-5</v>
      </c>
      <c r="CQ159" s="6"/>
      <c r="CR159" s="6">
        <v>-5</v>
      </c>
      <c r="CS159" s="7"/>
      <c r="CT159" s="7">
        <f>IF(FC159&gt;=70, 6, 0)</f>
        <v>0</v>
      </c>
      <c r="CU159" s="7">
        <v>-5</v>
      </c>
      <c r="CV159" s="6"/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f>IF(AND(DS159&gt;0,DW159&gt;0),4,0)</f>
        <v>0</v>
      </c>
      <c r="DC159" s="7">
        <f>IF(AND(EF159&gt;0,EK159&gt;0,EP159&gt;0),4,0)</f>
        <v>0</v>
      </c>
      <c r="DD159" s="7">
        <f>IF(SUM(BW159,BY159,CB159,CC159,CE159,CH159,CK159,CL159,CN159,CP159)&gt;-1,4,0)</f>
        <v>0</v>
      </c>
      <c r="DE159" s="7">
        <f>IF(FC159&gt;0,4,0)</f>
        <v>0</v>
      </c>
      <c r="DF159" s="6"/>
      <c r="DG159" s="10">
        <f>SUM(AS159:DF159)</f>
        <v>-60</v>
      </c>
      <c r="DH159" s="10">
        <v>50</v>
      </c>
      <c r="DI159" s="17">
        <f>DG159+DH159</f>
        <v>-10</v>
      </c>
      <c r="DJ159" s="1">
        <v>42.86</v>
      </c>
      <c r="DK159" s="18">
        <v>0</v>
      </c>
      <c r="DL159" s="18">
        <v>50</v>
      </c>
      <c r="DM159" s="29">
        <f>AVERAGE(DK159:DL159)</f>
        <v>25</v>
      </c>
      <c r="DN159" s="1">
        <v>0</v>
      </c>
      <c r="DO159" s="29">
        <v>0</v>
      </c>
      <c r="DP159" s="1">
        <v>0</v>
      </c>
      <c r="DQ159" s="1"/>
      <c r="DR159" s="1">
        <f>IF(DQ159&gt;68, 68, DQ159)</f>
        <v>0</v>
      </c>
      <c r="DS159" s="1">
        <f>MAX(DP159,DR159)</f>
        <v>0</v>
      </c>
      <c r="DT159" s="29"/>
      <c r="DU159" s="29"/>
      <c r="DV159" s="29">
        <f>IF(DU159&gt;68,68,DU159)</f>
        <v>0</v>
      </c>
      <c r="DW159" s="29">
        <f>MAX(DT159,DV159)</f>
        <v>0</v>
      </c>
      <c r="DX159" s="18">
        <v>0</v>
      </c>
      <c r="DY159" s="18">
        <v>0</v>
      </c>
      <c r="DZ159" s="1"/>
      <c r="EA159" s="15">
        <f>AVERAGE(DJ159,DM159:DO159, DS159, DW159)</f>
        <v>11.31</v>
      </c>
      <c r="EB159" s="1">
        <v>20</v>
      </c>
      <c r="EC159" s="1">
        <v>0</v>
      </c>
      <c r="ED159" s="1">
        <v>0</v>
      </c>
      <c r="EE159" s="1">
        <f>IF(ED159&gt;68,68,ED159)</f>
        <v>0</v>
      </c>
      <c r="EF159" s="1">
        <f>MAX(EB159:EC159,EE159)</f>
        <v>20</v>
      </c>
      <c r="EG159" s="29">
        <v>0</v>
      </c>
      <c r="EH159" s="29">
        <v>0</v>
      </c>
      <c r="EI159" s="29">
        <v>0</v>
      </c>
      <c r="EJ159" s="29">
        <f>IF(EI159&gt;68,68,EI159)</f>
        <v>0</v>
      </c>
      <c r="EK159" s="29">
        <f>MAX(EG159:EH159,EJ159)</f>
        <v>0</v>
      </c>
      <c r="EL159" s="1">
        <v>0</v>
      </c>
      <c r="EM159" s="1">
        <v>0</v>
      </c>
      <c r="EN159" s="1">
        <v>0</v>
      </c>
      <c r="EO159" s="1">
        <f>IF(EN159&gt;68,68,EN159)</f>
        <v>0</v>
      </c>
      <c r="EP159" s="1">
        <f>MAX(EL159:EM159,EO159)</f>
        <v>0</v>
      </c>
      <c r="EQ159" s="29">
        <v>0</v>
      </c>
      <c r="ER159" s="29">
        <v>0</v>
      </c>
      <c r="ES159" s="29"/>
      <c r="ET159" s="15">
        <f>AVERAGE(EF159,EK159,EP159,ES159)</f>
        <v>6.666666666666667</v>
      </c>
      <c r="EU159" s="1">
        <v>0</v>
      </c>
      <c r="EV159" s="1">
        <v>0</v>
      </c>
      <c r="EW159" s="1">
        <f>MIN(MAX(EU159:EV159)+0.2*FC159, 100)</f>
        <v>0</v>
      </c>
      <c r="EX159" s="29">
        <v>0</v>
      </c>
      <c r="EY159" s="29">
        <v>0</v>
      </c>
      <c r="EZ159" s="29">
        <f>MIN(MAX(EX159:EY159)+0.15*FC159, 100)</f>
        <v>0</v>
      </c>
      <c r="FA159" s="1">
        <v>0</v>
      </c>
      <c r="FB159" s="1">
        <v>0</v>
      </c>
      <c r="FC159" s="1">
        <f>MAX(FA159:FB159)</f>
        <v>0</v>
      </c>
      <c r="FD159" s="15">
        <f>AVERAGE(EW159,EZ159,FC159)</f>
        <v>0</v>
      </c>
      <c r="FE159" s="3">
        <v>0.25</v>
      </c>
      <c r="FF159" s="3">
        <v>0.2</v>
      </c>
      <c r="FG159" s="3">
        <v>0.25</v>
      </c>
      <c r="FH159" s="3">
        <v>0.3</v>
      </c>
      <c r="FI159" s="25">
        <f>MIN(IF(D159="Yes",AR159+DI159,0),100)</f>
        <v>-10</v>
      </c>
      <c r="FJ159" s="25">
        <f>IF(FN159&lt;0,FI159+FN159*-4,FI159)</f>
        <v>-10</v>
      </c>
      <c r="FK159" s="25">
        <f>MIN(IF(D159="Yes",AR159+EA159,0), 100)</f>
        <v>11.31</v>
      </c>
      <c r="FL159" s="25">
        <f>MIN(IF(D159="Yes",AR159+ET159,0),100)</f>
        <v>6.666666666666667</v>
      </c>
      <c r="FM159" s="25">
        <f>MIN(IF(D159="Yes",AR159+FD159,0), 100)</f>
        <v>0</v>
      </c>
      <c r="FN159" s="26">
        <f>FE159*FI159+FF159*FK159+FG159*FL159+FH159*FM159</f>
        <v>1.4286666666666668</v>
      </c>
      <c r="FO159" s="26">
        <f>FE159*FJ159+FF159*FK159+FG159*FL159+FH159*FM159</f>
        <v>1.4286666666666668</v>
      </c>
    </row>
    <row r="160" spans="1:171" customFormat="1" x14ac:dyDescent="0.3">
      <c r="A160">
        <v>1402018015</v>
      </c>
      <c r="B160" t="s">
        <v>241</v>
      </c>
      <c r="C160" t="s">
        <v>140</v>
      </c>
      <c r="D160" s="2" t="s">
        <v>301</v>
      </c>
      <c r="E160" s="6"/>
      <c r="F160" s="6"/>
      <c r="G160" s="7"/>
      <c r="H160" s="7"/>
      <c r="I160" s="6">
        <v>0</v>
      </c>
      <c r="J160" s="6"/>
      <c r="K160" s="7"/>
      <c r="L160" s="7"/>
      <c r="M160" s="6"/>
      <c r="N160" s="8"/>
      <c r="O160" s="7"/>
      <c r="P160" s="7"/>
      <c r="Q160" s="6"/>
      <c r="R160" s="8"/>
      <c r="S160" s="7"/>
      <c r="T160" s="7"/>
      <c r="U160" s="6"/>
      <c r="V160" s="6"/>
      <c r="W160" s="7"/>
      <c r="X160" s="7"/>
      <c r="Y160" s="6"/>
      <c r="Z160" s="6"/>
      <c r="AA160" s="7"/>
      <c r="AB160" s="7"/>
      <c r="AC160" s="6"/>
      <c r="AD160" s="6"/>
      <c r="AE160" s="7"/>
      <c r="AF160" s="8"/>
      <c r="AG160" s="10">
        <v>14</v>
      </c>
      <c r="AH160" s="10">
        <v>10</v>
      </c>
      <c r="AI160" s="10">
        <f>COUNT(E160:AF160)</f>
        <v>1</v>
      </c>
      <c r="AJ160" s="22">
        <f>IF(D160="Yes",(AG160-AI160+(DI160-50)/AH160)/AG160,0)</f>
        <v>0.47857142857142859</v>
      </c>
      <c r="AK160" s="11">
        <f>SUM(E160:AF160)</f>
        <v>0</v>
      </c>
      <c r="AL160" s="10">
        <f>MAX(AK160-AM160-AN160,0)*-1</f>
        <v>0</v>
      </c>
      <c r="AM160" s="10">
        <v>10</v>
      </c>
      <c r="AN160" s="10">
        <v>3</v>
      </c>
      <c r="AO160" s="7">
        <f>AK160+AL160+AP160</f>
        <v>0</v>
      </c>
      <c r="AP160" s="6"/>
      <c r="AQ160" s="3">
        <v>0.5</v>
      </c>
      <c r="AR160" s="15">
        <f>MIN(AO160,AM160)*AQ160</f>
        <v>0</v>
      </c>
      <c r="AS160" s="6">
        <v>0</v>
      </c>
      <c r="AT160" s="6">
        <v>0</v>
      </c>
      <c r="AU160" s="6">
        <v>0</v>
      </c>
      <c r="AV160" s="6">
        <v>0</v>
      </c>
      <c r="AW160" s="7"/>
      <c r="AX160" s="7">
        <v>0</v>
      </c>
      <c r="AY160" s="7"/>
      <c r="AZ160" s="7">
        <v>0</v>
      </c>
      <c r="BA160" s="6"/>
      <c r="BB160" s="6">
        <v>2</v>
      </c>
      <c r="BC160" s="6"/>
      <c r="BD160" s="6">
        <v>-5</v>
      </c>
      <c r="BE160" s="7"/>
      <c r="BF160" s="7">
        <f>IF(EF160&gt;=70, 5, 0)</f>
        <v>0</v>
      </c>
      <c r="BG160" s="7"/>
      <c r="BH160" s="7"/>
      <c r="BI160" s="7">
        <v>-5</v>
      </c>
      <c r="BJ160" s="6"/>
      <c r="BK160" s="6">
        <f>IF(EW160&gt;=70, 6, 0)</f>
        <v>0</v>
      </c>
      <c r="BL160" s="6">
        <v>-5</v>
      </c>
      <c r="BM160" s="7">
        <v>0</v>
      </c>
      <c r="BN160" s="7">
        <v>-5</v>
      </c>
      <c r="BO160" s="7">
        <v>-5</v>
      </c>
      <c r="BP160" s="6"/>
      <c r="BQ160" s="6">
        <f>IF(EZ160&gt;=70, 6, 0)</f>
        <v>0</v>
      </c>
      <c r="BR160" s="6">
        <v>-5</v>
      </c>
      <c r="BS160" s="7"/>
      <c r="BT160" s="7">
        <v>-5</v>
      </c>
      <c r="BU160" s="7">
        <v>-5</v>
      </c>
      <c r="BV160" s="6"/>
      <c r="BW160" s="6">
        <v>-5</v>
      </c>
      <c r="BX160" s="6">
        <f>IF(EK160&gt;=70, 5, 0)</f>
        <v>0</v>
      </c>
      <c r="BY160" s="6">
        <v>-5</v>
      </c>
      <c r="BZ160" s="6">
        <v>0</v>
      </c>
      <c r="CA160" s="6">
        <v>0</v>
      </c>
      <c r="CB160" s="6">
        <v>0</v>
      </c>
      <c r="CC160" s="6">
        <v>0</v>
      </c>
      <c r="CD160" s="6">
        <v>0</v>
      </c>
      <c r="CE160" s="6">
        <v>0</v>
      </c>
      <c r="CF160" s="6">
        <v>0</v>
      </c>
      <c r="CG160" s="6">
        <v>0</v>
      </c>
      <c r="CH160" s="6">
        <v>0</v>
      </c>
      <c r="CI160" s="6">
        <v>0</v>
      </c>
      <c r="CJ160" s="6">
        <v>-5</v>
      </c>
      <c r="CK160" s="7">
        <v>-5</v>
      </c>
      <c r="CL160" s="7">
        <v>-5</v>
      </c>
      <c r="CM160" s="7">
        <v>-5</v>
      </c>
      <c r="CN160" s="6">
        <v>-5</v>
      </c>
      <c r="CO160" s="6">
        <f>IF(ES160&gt;=70, 5, 0)</f>
        <v>0</v>
      </c>
      <c r="CP160" s="6">
        <v>-5</v>
      </c>
      <c r="CQ160" s="6"/>
      <c r="CR160" s="6">
        <v>-5</v>
      </c>
      <c r="CS160" s="7"/>
      <c r="CT160" s="7">
        <f>IF(FC160&gt;=70, 6, 0)</f>
        <v>0</v>
      </c>
      <c r="CU160" s="7">
        <v>-5</v>
      </c>
      <c r="CV160" s="6"/>
      <c r="CW160" s="7">
        <v>0</v>
      </c>
      <c r="CX160" s="7">
        <v>0</v>
      </c>
      <c r="CY160" s="7">
        <v>25</v>
      </c>
      <c r="CZ160" s="7">
        <v>0</v>
      </c>
      <c r="DA160" s="7">
        <v>0</v>
      </c>
      <c r="DB160" s="7">
        <f>IF(AND(DS160&gt;0,DW160&gt;0),4,0)</f>
        <v>0</v>
      </c>
      <c r="DC160" s="7">
        <f>IF(AND(EF160&gt;0,EK160&gt;0,EP160&gt;0),4,0)</f>
        <v>0</v>
      </c>
      <c r="DD160" s="7">
        <f>IF(SUM(BW160,BY160,CB160,CC160,CE160,CH160,CK160,CL160,CN160,CP160)&gt;-1,4,0)</f>
        <v>0</v>
      </c>
      <c r="DE160" s="7">
        <f>IF(FC160&gt;0,4,0)</f>
        <v>0</v>
      </c>
      <c r="DF160" s="6"/>
      <c r="DG160" s="10">
        <f>SUM(AS160:DF160)</f>
        <v>-63</v>
      </c>
      <c r="DH160" s="10">
        <v>50</v>
      </c>
      <c r="DI160" s="17">
        <f>DG160+DH160</f>
        <v>-13</v>
      </c>
      <c r="DJ160" s="1">
        <v>48.57</v>
      </c>
      <c r="DK160" s="18">
        <v>0</v>
      </c>
      <c r="DL160" s="18">
        <v>100</v>
      </c>
      <c r="DM160" s="29">
        <f>AVERAGE(DK160:DL160)</f>
        <v>50</v>
      </c>
      <c r="DN160" s="1">
        <v>0</v>
      </c>
      <c r="DO160" s="29">
        <v>25</v>
      </c>
      <c r="DP160" s="1">
        <v>0</v>
      </c>
      <c r="DQ160" s="1"/>
      <c r="DR160" s="1">
        <f>IF(DQ160&gt;68, 68, DQ160)</f>
        <v>0</v>
      </c>
      <c r="DS160" s="1">
        <f>MAX(DP160,DR160)</f>
        <v>0</v>
      </c>
      <c r="DT160" s="29"/>
      <c r="DU160" s="29"/>
      <c r="DV160" s="29">
        <f>IF(DU160&gt;68,68,DU160)</f>
        <v>0</v>
      </c>
      <c r="DW160" s="29">
        <f>MAX(DT160,DV160)</f>
        <v>0</v>
      </c>
      <c r="DX160" s="18">
        <v>0</v>
      </c>
      <c r="DY160" s="18">
        <v>0</v>
      </c>
      <c r="DZ160" s="1"/>
      <c r="EA160" s="15">
        <f>AVERAGE(DJ160,DM160:DO160, DS160, DW160)</f>
        <v>20.594999999999999</v>
      </c>
      <c r="EB160" s="1">
        <v>0</v>
      </c>
      <c r="EC160" s="1">
        <v>0</v>
      </c>
      <c r="ED160" s="1">
        <v>0</v>
      </c>
      <c r="EE160" s="1">
        <f>IF(ED160&gt;68,68,ED160)</f>
        <v>0</v>
      </c>
      <c r="EF160" s="1">
        <f>MAX(EB160:EC160,EE160)</f>
        <v>0</v>
      </c>
      <c r="EG160" s="29">
        <v>0</v>
      </c>
      <c r="EH160" s="29">
        <v>0</v>
      </c>
      <c r="EI160" s="29">
        <v>0</v>
      </c>
      <c r="EJ160" s="29">
        <f>IF(EI160&gt;68,68,EI160)</f>
        <v>0</v>
      </c>
      <c r="EK160" s="29">
        <f>MAX(EG160:EH160,EJ160)</f>
        <v>0</v>
      </c>
      <c r="EL160" s="1">
        <v>0</v>
      </c>
      <c r="EM160" s="1">
        <v>0</v>
      </c>
      <c r="EN160" s="1">
        <v>0</v>
      </c>
      <c r="EO160" s="1">
        <f>IF(EN160&gt;68,68,EN160)</f>
        <v>0</v>
      </c>
      <c r="EP160" s="1">
        <f>MAX(EL160:EM160,EO160)</f>
        <v>0</v>
      </c>
      <c r="EQ160" s="29">
        <v>0</v>
      </c>
      <c r="ER160" s="29">
        <v>0</v>
      </c>
      <c r="ES160" s="29"/>
      <c r="ET160" s="15">
        <f>AVERAGE(EF160,EK160,EP160,ES160)</f>
        <v>0</v>
      </c>
      <c r="EU160" s="1">
        <v>0</v>
      </c>
      <c r="EV160" s="1">
        <v>0</v>
      </c>
      <c r="EW160" s="1">
        <f>MIN(MAX(EU160:EV160)+0.2*FC160, 100)</f>
        <v>0</v>
      </c>
      <c r="EX160" s="29">
        <v>0</v>
      </c>
      <c r="EY160" s="29">
        <v>0</v>
      </c>
      <c r="EZ160" s="29">
        <f>MIN(MAX(EX160:EY160)+0.15*FC160, 100)</f>
        <v>0</v>
      </c>
      <c r="FA160" s="1">
        <v>0</v>
      </c>
      <c r="FB160" s="1">
        <v>0</v>
      </c>
      <c r="FC160" s="1">
        <f>MAX(FA160:FB160)</f>
        <v>0</v>
      </c>
      <c r="FD160" s="15">
        <f>AVERAGE(EW160,EZ160,FC160)</f>
        <v>0</v>
      </c>
      <c r="FE160" s="3">
        <v>0.25</v>
      </c>
      <c r="FF160" s="3">
        <v>0.2</v>
      </c>
      <c r="FG160" s="3">
        <v>0.25</v>
      </c>
      <c r="FH160" s="3">
        <v>0.3</v>
      </c>
      <c r="FI160" s="25">
        <f>MIN(IF(D160="Yes",AR160+DI160,0),100)</f>
        <v>-13</v>
      </c>
      <c r="FJ160" s="25">
        <f>IF(FN160&lt;0,FI160+FN160*-4,FI160)</f>
        <v>-13</v>
      </c>
      <c r="FK160" s="25">
        <f>MIN(IF(D160="Yes",AR160+EA160,0), 100)</f>
        <v>20.594999999999999</v>
      </c>
      <c r="FL160" s="25">
        <f>MIN(IF(D160="Yes",AR160+ET160,0),100)</f>
        <v>0</v>
      </c>
      <c r="FM160" s="25">
        <f>MIN(IF(D160="Yes",AR160+FD160,0), 100)</f>
        <v>0</v>
      </c>
      <c r="FN160" s="26">
        <f>FE160*FI160+FF160*FK160+FG160*FL160+FH160*FM160</f>
        <v>0.86899999999999977</v>
      </c>
      <c r="FO160" s="26">
        <f>FE160*FJ160+FF160*FK160+FG160*FL160+FH160*FM160</f>
        <v>0.86899999999999977</v>
      </c>
    </row>
    <row r="161" spans="1:171" customFormat="1" x14ac:dyDescent="0.3">
      <c r="A161" s="30">
        <v>1402016120</v>
      </c>
      <c r="B161" s="30" t="s">
        <v>108</v>
      </c>
      <c r="C161" t="s">
        <v>112</v>
      </c>
      <c r="D161" s="2" t="s">
        <v>301</v>
      </c>
      <c r="E161" s="6"/>
      <c r="F161" s="6"/>
      <c r="G161" s="7"/>
      <c r="H161" s="7"/>
      <c r="I161" s="6"/>
      <c r="J161" s="6">
        <v>1</v>
      </c>
      <c r="K161" s="7"/>
      <c r="L161" s="7"/>
      <c r="M161" s="6"/>
      <c r="N161" s="8"/>
      <c r="O161" s="7"/>
      <c r="P161" s="7"/>
      <c r="Q161" s="6"/>
      <c r="R161" s="8"/>
      <c r="S161" s="7"/>
      <c r="T161" s="7"/>
      <c r="U161" s="6"/>
      <c r="V161" s="6"/>
      <c r="W161" s="7"/>
      <c r="X161" s="7"/>
      <c r="Y161" s="6"/>
      <c r="Z161" s="6"/>
      <c r="AA161" s="7"/>
      <c r="AB161" s="7"/>
      <c r="AC161" s="6"/>
      <c r="AD161" s="6"/>
      <c r="AE161" s="7"/>
      <c r="AF161" s="8"/>
      <c r="AG161" s="10">
        <v>14</v>
      </c>
      <c r="AH161" s="10">
        <v>10</v>
      </c>
      <c r="AI161" s="10">
        <f>COUNT(E161:AF161)</f>
        <v>1</v>
      </c>
      <c r="AJ161" s="22">
        <f>IF(D161="Yes",(AG161-AI161+(DI161-50)/AH161)/AG161,0)</f>
        <v>0.48571428571428571</v>
      </c>
      <c r="AK161" s="11">
        <f>SUM(E161:AF161)</f>
        <v>1</v>
      </c>
      <c r="AL161" s="10">
        <f>MAX(AK161-AM161-AN161,0)*-1</f>
        <v>0</v>
      </c>
      <c r="AM161" s="10">
        <v>10</v>
      </c>
      <c r="AN161" s="10">
        <v>3</v>
      </c>
      <c r="AO161" s="7">
        <f>AK161+AL161+AP161</f>
        <v>1</v>
      </c>
      <c r="AP161" s="6"/>
      <c r="AQ161" s="3">
        <v>0.5</v>
      </c>
      <c r="AR161" s="15">
        <f>MIN(AO161,AM161)*AQ161</f>
        <v>0.5</v>
      </c>
      <c r="AS161" s="6">
        <v>0</v>
      </c>
      <c r="AT161" s="6">
        <v>0</v>
      </c>
      <c r="AU161" s="6">
        <v>-5</v>
      </c>
      <c r="AV161" s="6">
        <v>0</v>
      </c>
      <c r="AW161" s="7"/>
      <c r="AX161" s="7">
        <v>0</v>
      </c>
      <c r="AY161" s="7"/>
      <c r="AZ161" s="7">
        <v>-5</v>
      </c>
      <c r="BA161" s="6"/>
      <c r="BB161" s="6">
        <v>3</v>
      </c>
      <c r="BC161" s="6"/>
      <c r="BD161" s="6">
        <v>-5</v>
      </c>
      <c r="BE161" s="7"/>
      <c r="BF161" s="7">
        <f>IF(EF161&gt;=70, 5, 0)</f>
        <v>0</v>
      </c>
      <c r="BG161" s="7"/>
      <c r="BH161" s="7"/>
      <c r="BI161" s="7">
        <v>-5</v>
      </c>
      <c r="BJ161" s="6"/>
      <c r="BK161" s="6">
        <f>IF(EW161&gt;=70, 6, 0)</f>
        <v>0</v>
      </c>
      <c r="BL161" s="6">
        <v>-5</v>
      </c>
      <c r="BM161" s="7">
        <v>-5</v>
      </c>
      <c r="BN161" s="7">
        <v>-5</v>
      </c>
      <c r="BO161" s="7">
        <v>-5</v>
      </c>
      <c r="BP161" s="6"/>
      <c r="BQ161" s="6">
        <f>IF(EZ161&gt;=70, 6, 0)</f>
        <v>0</v>
      </c>
      <c r="BR161" s="6">
        <v>-5</v>
      </c>
      <c r="BS161" s="7"/>
      <c r="BT161" s="7">
        <v>-5</v>
      </c>
      <c r="BU161" s="7">
        <v>-5</v>
      </c>
      <c r="BV161" s="6"/>
      <c r="BW161" s="6">
        <v>-5</v>
      </c>
      <c r="BX161" s="6">
        <f>IF(EK161&gt;=70, 5, 0)</f>
        <v>0</v>
      </c>
      <c r="BY161" s="6">
        <v>-5</v>
      </c>
      <c r="BZ161" s="6">
        <v>0</v>
      </c>
      <c r="CA161" s="6">
        <v>0</v>
      </c>
      <c r="CB161" s="6">
        <v>0</v>
      </c>
      <c r="CC161" s="6">
        <v>0</v>
      </c>
      <c r="CD161" s="6">
        <v>0</v>
      </c>
      <c r="CE161" s="6">
        <v>0</v>
      </c>
      <c r="CF161" s="6">
        <v>0</v>
      </c>
      <c r="CG161" s="6">
        <v>0</v>
      </c>
      <c r="CH161" s="6">
        <v>0</v>
      </c>
      <c r="CI161" s="6">
        <v>0</v>
      </c>
      <c r="CJ161" s="6">
        <v>-5</v>
      </c>
      <c r="CK161" s="7">
        <v>-5</v>
      </c>
      <c r="CL161" s="7">
        <v>-5</v>
      </c>
      <c r="CM161" s="7">
        <v>-5</v>
      </c>
      <c r="CN161" s="6">
        <v>-5</v>
      </c>
      <c r="CO161" s="6">
        <f>IF(ES161&gt;=70, 5, 0)</f>
        <v>0</v>
      </c>
      <c r="CP161" s="6">
        <v>-5</v>
      </c>
      <c r="CQ161" s="6"/>
      <c r="CR161" s="6">
        <v>-5</v>
      </c>
      <c r="CS161" s="7"/>
      <c r="CT161" s="7">
        <f>IF(FC161&gt;=70, 6, 0)</f>
        <v>0</v>
      </c>
      <c r="CU161" s="7">
        <v>-5</v>
      </c>
      <c r="CV161" s="6"/>
      <c r="CW161" s="7">
        <v>0</v>
      </c>
      <c r="CX161" s="7">
        <v>0</v>
      </c>
      <c r="CY161" s="7">
        <v>30</v>
      </c>
      <c r="CZ161" s="7">
        <v>0</v>
      </c>
      <c r="DA161" s="7">
        <v>10</v>
      </c>
      <c r="DB161" s="7">
        <f>IF(AND(DS161&gt;0,DW161&gt;0),4,0)</f>
        <v>0</v>
      </c>
      <c r="DC161" s="7">
        <f>IF(AND(EF161&gt;0,EK161&gt;0,EP161&gt;0),4,0)</f>
        <v>0</v>
      </c>
      <c r="DD161" s="7">
        <f>IF(SUM(BW161,BY161,CB161,CC161,CE161,CH161,CK161,CL161,CN161,CP161)&gt;-1,4,0)</f>
        <v>0</v>
      </c>
      <c r="DE161" s="7">
        <f>IF(FC161&gt;0,4,0)</f>
        <v>0</v>
      </c>
      <c r="DF161" s="6"/>
      <c r="DG161" s="10">
        <f>SUM(AS161:DF161)</f>
        <v>-62</v>
      </c>
      <c r="DH161" s="10">
        <v>50</v>
      </c>
      <c r="DI161" s="17">
        <f>DG161+DH161</f>
        <v>-12</v>
      </c>
      <c r="DJ161" s="1">
        <v>0</v>
      </c>
      <c r="DK161" s="18">
        <v>75</v>
      </c>
      <c r="DL161" s="18">
        <v>100</v>
      </c>
      <c r="DM161" s="29">
        <f>AVERAGE(DK161:DL161)</f>
        <v>87.5</v>
      </c>
      <c r="DN161" s="1">
        <v>0</v>
      </c>
      <c r="DO161" s="29">
        <v>0</v>
      </c>
      <c r="DP161" s="1">
        <v>0</v>
      </c>
      <c r="DQ161" s="1"/>
      <c r="DR161" s="1">
        <f>IF(DQ161&gt;68, 68, DQ161)</f>
        <v>0</v>
      </c>
      <c r="DS161" s="1">
        <f>MAX(DP161,DR161)</f>
        <v>0</v>
      </c>
      <c r="DT161" s="29"/>
      <c r="DU161" s="29"/>
      <c r="DV161" s="29">
        <f>IF(DU161&gt;68,68,DU161)</f>
        <v>0</v>
      </c>
      <c r="DW161" s="29">
        <f>MAX(DT161,DV161)</f>
        <v>0</v>
      </c>
      <c r="DX161" s="18">
        <v>0</v>
      </c>
      <c r="DY161" s="18">
        <v>0</v>
      </c>
      <c r="DZ161" s="1"/>
      <c r="EA161" s="15">
        <f>AVERAGE(DJ161,DM161:DO161, DS161, DW161)</f>
        <v>14.583333333333334</v>
      </c>
      <c r="EB161" s="1">
        <v>0</v>
      </c>
      <c r="EC161" s="1">
        <v>0</v>
      </c>
      <c r="ED161" s="1">
        <v>0</v>
      </c>
      <c r="EE161" s="1">
        <f>IF(ED161&gt;68,68,ED161)</f>
        <v>0</v>
      </c>
      <c r="EF161" s="1">
        <f>MAX(EB161:EC161,EE161)</f>
        <v>0</v>
      </c>
      <c r="EG161" s="29">
        <v>0</v>
      </c>
      <c r="EH161" s="29">
        <v>0</v>
      </c>
      <c r="EI161" s="29">
        <v>0</v>
      </c>
      <c r="EJ161" s="29">
        <f>IF(EI161&gt;68,68,EI161)</f>
        <v>0</v>
      </c>
      <c r="EK161" s="29">
        <f>MAX(EG161:EH161,EJ161)</f>
        <v>0</v>
      </c>
      <c r="EL161" s="1">
        <v>0</v>
      </c>
      <c r="EM161" s="1">
        <v>0</v>
      </c>
      <c r="EN161" s="1">
        <v>0</v>
      </c>
      <c r="EO161" s="1">
        <f>IF(EN161&gt;68,68,EN161)</f>
        <v>0</v>
      </c>
      <c r="EP161" s="1">
        <f>MAX(EL161:EM161,EO161)</f>
        <v>0</v>
      </c>
      <c r="EQ161" s="29">
        <v>0</v>
      </c>
      <c r="ER161" s="29">
        <v>0</v>
      </c>
      <c r="ES161" s="29"/>
      <c r="ET161" s="15">
        <f>AVERAGE(EF161,EK161,EP161,ES161)</f>
        <v>0</v>
      </c>
      <c r="EU161" s="1">
        <v>0</v>
      </c>
      <c r="EV161" s="1">
        <v>0</v>
      </c>
      <c r="EW161" s="1">
        <f>MIN(MAX(EU161:EV161)+0.2*FC161, 100)</f>
        <v>0</v>
      </c>
      <c r="EX161" s="29">
        <v>0</v>
      </c>
      <c r="EY161" s="29">
        <v>0</v>
      </c>
      <c r="EZ161" s="29">
        <f>MIN(MAX(EX161:EY161)+0.15*FC161, 100)</f>
        <v>0</v>
      </c>
      <c r="FA161" s="1">
        <v>0</v>
      </c>
      <c r="FB161" s="1">
        <v>0</v>
      </c>
      <c r="FC161" s="1">
        <f>MAX(FA161:FB161)</f>
        <v>0</v>
      </c>
      <c r="FD161" s="15">
        <f>AVERAGE(EW161,EZ161,FC161)</f>
        <v>0</v>
      </c>
      <c r="FE161" s="3">
        <v>0.25</v>
      </c>
      <c r="FF161" s="3">
        <v>0.2</v>
      </c>
      <c r="FG161" s="3">
        <v>0.25</v>
      </c>
      <c r="FH161" s="3">
        <v>0.3</v>
      </c>
      <c r="FI161" s="25">
        <f>MIN(IF(D161="Yes",AR161+DI161,0),100)</f>
        <v>-11.5</v>
      </c>
      <c r="FJ161" s="25">
        <f>IF(FN161&lt;0,FI161+FN161*-4,FI161)</f>
        <v>-11.5</v>
      </c>
      <c r="FK161" s="25">
        <f>MIN(IF(D161="Yes",AR161+EA161,0), 100)</f>
        <v>15.083333333333334</v>
      </c>
      <c r="FL161" s="25">
        <f>MIN(IF(D161="Yes",AR161+ET161,0),100)</f>
        <v>0.5</v>
      </c>
      <c r="FM161" s="25">
        <f>MIN(IF(D161="Yes",AR161+FD161,0), 100)</f>
        <v>0.5</v>
      </c>
      <c r="FN161" s="26">
        <f>FE161*FI161+FF161*FK161+FG161*FL161+FH161*FM161</f>
        <v>0.41666666666666707</v>
      </c>
      <c r="FO161" s="26">
        <f>FE161*FJ161+FF161*FK161+FG161*FL161+FH161*FM161</f>
        <v>0.41666666666666707</v>
      </c>
    </row>
    <row r="162" spans="1:171" customFormat="1" x14ac:dyDescent="0.3">
      <c r="A162">
        <v>1402019015</v>
      </c>
      <c r="B162" t="s">
        <v>145</v>
      </c>
      <c r="C162" t="s">
        <v>112</v>
      </c>
      <c r="D162" s="2" t="s">
        <v>301</v>
      </c>
      <c r="E162" s="6"/>
      <c r="F162" s="6"/>
      <c r="G162" s="7"/>
      <c r="H162" s="7"/>
      <c r="I162" s="6"/>
      <c r="J162" s="6"/>
      <c r="K162" s="7"/>
      <c r="L162" s="7"/>
      <c r="M162" s="6"/>
      <c r="N162" s="8"/>
      <c r="O162" s="7"/>
      <c r="P162" s="7"/>
      <c r="Q162" s="6"/>
      <c r="R162" s="8"/>
      <c r="S162" s="7"/>
      <c r="T162" s="7"/>
      <c r="U162" s="6"/>
      <c r="V162" s="16"/>
      <c r="W162" s="7"/>
      <c r="X162" s="7"/>
      <c r="Y162" s="6"/>
      <c r="Z162" s="6"/>
      <c r="AA162" s="7"/>
      <c r="AB162" s="7"/>
      <c r="AC162" s="6"/>
      <c r="AD162" s="6"/>
      <c r="AE162" s="7"/>
      <c r="AF162" s="8"/>
      <c r="AG162" s="10">
        <v>14</v>
      </c>
      <c r="AH162" s="10">
        <v>10</v>
      </c>
      <c r="AI162" s="10">
        <f>COUNT(E162:AF162)</f>
        <v>0</v>
      </c>
      <c r="AJ162" s="22">
        <f>IF(D162="Yes",(AG162-AI162+(DI162-50)/AH162)/AG162,0)</f>
        <v>0.42857142857142855</v>
      </c>
      <c r="AK162" s="11">
        <f>SUM(E162:AF162)</f>
        <v>0</v>
      </c>
      <c r="AL162" s="10">
        <f>MAX(AK162-AM162-AN162,0)*-1</f>
        <v>0</v>
      </c>
      <c r="AM162" s="10">
        <v>10</v>
      </c>
      <c r="AN162" s="10">
        <v>3</v>
      </c>
      <c r="AO162" s="7">
        <f>AK162+AL162+AP162</f>
        <v>0</v>
      </c>
      <c r="AP162" s="6"/>
      <c r="AQ162" s="3">
        <v>0.5</v>
      </c>
      <c r="AR162" s="15">
        <f>MIN(AO162,AM162)*AQ162</f>
        <v>0</v>
      </c>
      <c r="AS162" s="6">
        <v>0</v>
      </c>
      <c r="AT162" s="6">
        <v>0</v>
      </c>
      <c r="AU162" s="6">
        <v>-5</v>
      </c>
      <c r="AV162" s="6">
        <v>0</v>
      </c>
      <c r="AW162" s="7"/>
      <c r="AX162" s="7">
        <v>0</v>
      </c>
      <c r="AY162" s="7"/>
      <c r="AZ162" s="7">
        <v>0</v>
      </c>
      <c r="BA162" s="6"/>
      <c r="BB162" s="6">
        <v>-5</v>
      </c>
      <c r="BC162" s="6"/>
      <c r="BD162" s="6">
        <v>0</v>
      </c>
      <c r="BE162" s="7"/>
      <c r="BF162" s="7">
        <f>IF(EF162&gt;=70, 5, 0)</f>
        <v>0</v>
      </c>
      <c r="BG162" s="7"/>
      <c r="BH162" s="7"/>
      <c r="BI162" s="7">
        <v>0</v>
      </c>
      <c r="BJ162" s="6"/>
      <c r="BK162" s="6">
        <f>IF(EW162&gt;=70, 6, 0)</f>
        <v>0</v>
      </c>
      <c r="BL162" s="6">
        <v>0</v>
      </c>
      <c r="BM162" s="7">
        <v>0</v>
      </c>
      <c r="BN162" s="7">
        <v>-5</v>
      </c>
      <c r="BO162" s="7">
        <v>-5</v>
      </c>
      <c r="BP162" s="6"/>
      <c r="BQ162" s="6">
        <f>IF(EZ162&gt;=70, 6, 0)</f>
        <v>0</v>
      </c>
      <c r="BR162" s="6">
        <v>-5</v>
      </c>
      <c r="BS162" s="7"/>
      <c r="BT162" s="7">
        <v>-5</v>
      </c>
      <c r="BU162" s="7">
        <v>-5</v>
      </c>
      <c r="BV162" s="6">
        <v>5</v>
      </c>
      <c r="BW162" s="6">
        <v>-5</v>
      </c>
      <c r="BX162" s="6">
        <f>IF(EK162&gt;=70, 5, 0)</f>
        <v>0</v>
      </c>
      <c r="BY162" s="6">
        <v>-5</v>
      </c>
      <c r="BZ162" s="6">
        <v>0</v>
      </c>
      <c r="CA162" s="6">
        <v>0</v>
      </c>
      <c r="CB162" s="6">
        <v>0</v>
      </c>
      <c r="CC162" s="6">
        <v>0</v>
      </c>
      <c r="CD162" s="6">
        <v>0</v>
      </c>
      <c r="CE162" s="6">
        <v>0</v>
      </c>
      <c r="CF162" s="6">
        <v>0</v>
      </c>
      <c r="CG162" s="6">
        <v>0</v>
      </c>
      <c r="CH162" s="6">
        <v>0</v>
      </c>
      <c r="CI162" s="6">
        <v>0</v>
      </c>
      <c r="CJ162" s="6">
        <v>-5</v>
      </c>
      <c r="CK162" s="7">
        <v>-5</v>
      </c>
      <c r="CL162" s="7">
        <v>-5</v>
      </c>
      <c r="CM162" s="7">
        <v>-5</v>
      </c>
      <c r="CN162" s="6">
        <v>-5</v>
      </c>
      <c r="CO162" s="6">
        <f>IF(ES162&gt;=70, 5, 0)</f>
        <v>0</v>
      </c>
      <c r="CP162" s="6">
        <v>-5</v>
      </c>
      <c r="CQ162" s="6"/>
      <c r="CR162" s="6">
        <v>-5</v>
      </c>
      <c r="CS162" s="7"/>
      <c r="CT162" s="7">
        <f>IF(FC162&gt;=70, 6, 0)</f>
        <v>0</v>
      </c>
      <c r="CU162" s="7">
        <v>-5</v>
      </c>
      <c r="CV162" s="6"/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f>IF(AND(DS162&gt;0,DW162&gt;0),4,0)</f>
        <v>0</v>
      </c>
      <c r="DC162" s="7">
        <f>IF(AND(EF162&gt;0,EK162&gt;0,EP162&gt;0),4,0)</f>
        <v>0</v>
      </c>
      <c r="DD162" s="7">
        <f>IF(SUM(BW162,BY162,CB162,CC162,CE162,CH162,CK162,CL162,CN162,CP162)&gt;-1,4,0)</f>
        <v>0</v>
      </c>
      <c r="DE162" s="7">
        <f>IF(FC162&gt;0,4,0)</f>
        <v>0</v>
      </c>
      <c r="DF162" s="6"/>
      <c r="DG162" s="10">
        <f>SUM(AS162:DF162)</f>
        <v>-80</v>
      </c>
      <c r="DH162" s="10">
        <v>50</v>
      </c>
      <c r="DI162" s="17">
        <f>DG162+DH162</f>
        <v>-30</v>
      </c>
      <c r="DJ162" s="1">
        <v>0</v>
      </c>
      <c r="DK162" s="18">
        <v>0</v>
      </c>
      <c r="DL162" s="18">
        <v>0</v>
      </c>
      <c r="DM162" s="29">
        <f>AVERAGE(DK162:DL162)</f>
        <v>0</v>
      </c>
      <c r="DN162" s="1">
        <v>0</v>
      </c>
      <c r="DO162" s="29">
        <v>0</v>
      </c>
      <c r="DP162" s="1">
        <v>0</v>
      </c>
      <c r="DQ162" s="1"/>
      <c r="DR162" s="1">
        <f>IF(DQ162&gt;68, 68, DQ162)</f>
        <v>0</v>
      </c>
      <c r="DS162" s="1">
        <f>MAX(DP162,DR162)</f>
        <v>0</v>
      </c>
      <c r="DT162" s="29"/>
      <c r="DU162" s="29"/>
      <c r="DV162" s="29">
        <f>IF(DU162&gt;68,68,DU162)</f>
        <v>0</v>
      </c>
      <c r="DW162" s="29">
        <f>MAX(DT162,DV162)</f>
        <v>0</v>
      </c>
      <c r="DX162" s="18">
        <v>0</v>
      </c>
      <c r="DY162" s="18">
        <v>0</v>
      </c>
      <c r="DZ162" s="1"/>
      <c r="EA162" s="15">
        <f>AVERAGE(DJ162,DM162:DO162, DS162, DW162)</f>
        <v>0</v>
      </c>
      <c r="EB162" s="1">
        <v>33.33</v>
      </c>
      <c r="EC162" s="1">
        <v>0</v>
      </c>
      <c r="ED162" s="1">
        <v>0</v>
      </c>
      <c r="EE162" s="1">
        <f>IF(ED162&gt;68,68,ED162)</f>
        <v>0</v>
      </c>
      <c r="EF162" s="1">
        <f>MAX(EB162:EC162,EE162)</f>
        <v>33.33</v>
      </c>
      <c r="EG162" s="29">
        <v>0</v>
      </c>
      <c r="EH162" s="29">
        <v>0</v>
      </c>
      <c r="EI162" s="29">
        <v>0</v>
      </c>
      <c r="EJ162" s="29">
        <f>IF(EI162&gt;68,68,EI162)</f>
        <v>0</v>
      </c>
      <c r="EK162" s="29">
        <f>MAX(EG162:EH162,EJ162)</f>
        <v>0</v>
      </c>
      <c r="EL162" s="1">
        <v>0</v>
      </c>
      <c r="EM162" s="1">
        <v>0</v>
      </c>
      <c r="EN162" s="1">
        <v>0</v>
      </c>
      <c r="EO162" s="1">
        <f>IF(EN162&gt;68,68,EN162)</f>
        <v>0</v>
      </c>
      <c r="EP162" s="1">
        <f>MAX(EL162:EM162,EO162)</f>
        <v>0</v>
      </c>
      <c r="EQ162" s="29">
        <v>0</v>
      </c>
      <c r="ER162" s="29">
        <v>0</v>
      </c>
      <c r="ES162" s="29"/>
      <c r="ET162" s="15">
        <f>AVERAGE(EF162,EK162,EP162,ES162)</f>
        <v>11.11</v>
      </c>
      <c r="EU162" s="1">
        <v>0</v>
      </c>
      <c r="EV162" s="1">
        <v>0</v>
      </c>
      <c r="EW162" s="1">
        <f>MIN(MAX(EU162:EV162)+0.2*FC162, 100)</f>
        <v>0</v>
      </c>
      <c r="EX162" s="29">
        <v>50</v>
      </c>
      <c r="EY162" s="29">
        <v>0</v>
      </c>
      <c r="EZ162" s="29">
        <f>MIN(MAX(EX162:EY162)+0.15*FC162, 100)</f>
        <v>50</v>
      </c>
      <c r="FA162" s="1">
        <v>0</v>
      </c>
      <c r="FB162" s="1">
        <v>0</v>
      </c>
      <c r="FC162" s="1">
        <f>MAX(FA162:FB162)</f>
        <v>0</v>
      </c>
      <c r="FD162" s="15">
        <f>AVERAGE(EW162,EZ162,FC162)</f>
        <v>16.666666666666668</v>
      </c>
      <c r="FE162" s="3">
        <v>0.25</v>
      </c>
      <c r="FF162" s="3">
        <v>0.2</v>
      </c>
      <c r="FG162" s="3">
        <v>0.25</v>
      </c>
      <c r="FH162" s="3">
        <v>0.3</v>
      </c>
      <c r="FI162" s="25">
        <f>MIN(IF(D162="Yes",AR162+DI162,0),100)</f>
        <v>-30</v>
      </c>
      <c r="FJ162" s="25">
        <f>IF(FN162&lt;0,FI162+FN162*-4,FI162)</f>
        <v>-30</v>
      </c>
      <c r="FK162" s="25">
        <f>MIN(IF(D162="Yes",AR162+EA162,0), 100)</f>
        <v>0</v>
      </c>
      <c r="FL162" s="25">
        <f>MIN(IF(D162="Yes",AR162+ET162,0),100)</f>
        <v>11.11</v>
      </c>
      <c r="FM162" s="25">
        <f>MIN(IF(D162="Yes",AR162+FD162,0), 100)</f>
        <v>16.666666666666668</v>
      </c>
      <c r="FN162" s="26">
        <f>FE162*FI162+FF162*FK162+FG162*FL162+FH162*FM162</f>
        <v>0.27749999999999986</v>
      </c>
      <c r="FO162" s="26">
        <f>FE162*FJ162+FF162*FK162+FG162*FL162+FH162*FM162</f>
        <v>0.27749999999999986</v>
      </c>
    </row>
    <row r="163" spans="1:171" customFormat="1" x14ac:dyDescent="0.3">
      <c r="A163">
        <v>1402019124</v>
      </c>
      <c r="B163" t="s">
        <v>179</v>
      </c>
      <c r="C163" t="s">
        <v>112</v>
      </c>
      <c r="D163" s="2" t="s">
        <v>301</v>
      </c>
      <c r="E163" s="6"/>
      <c r="F163" s="6"/>
      <c r="G163" s="7">
        <v>1</v>
      </c>
      <c r="H163" s="7"/>
      <c r="I163" s="6"/>
      <c r="J163" s="6"/>
      <c r="K163" s="7">
        <v>0</v>
      </c>
      <c r="L163" s="7"/>
      <c r="M163" s="6"/>
      <c r="N163" s="8"/>
      <c r="O163" s="7"/>
      <c r="P163" s="7"/>
      <c r="Q163" s="6"/>
      <c r="R163" s="8"/>
      <c r="S163" s="7"/>
      <c r="T163" s="7"/>
      <c r="U163" s="6"/>
      <c r="V163" s="6"/>
      <c r="W163" s="7"/>
      <c r="X163" s="7"/>
      <c r="Y163" s="6"/>
      <c r="Z163" s="6"/>
      <c r="AA163" s="7"/>
      <c r="AB163" s="7"/>
      <c r="AC163" s="6"/>
      <c r="AD163" s="6"/>
      <c r="AE163" s="7"/>
      <c r="AF163" s="8"/>
      <c r="AG163" s="10">
        <v>14</v>
      </c>
      <c r="AH163" s="10">
        <v>10</v>
      </c>
      <c r="AI163" s="10">
        <f>COUNT(E163:AF163)</f>
        <v>2</v>
      </c>
      <c r="AJ163" s="22">
        <f>IF(D163="Yes",(AG163-AI163+(DI163-50)/AH163)/AG163,0)</f>
        <v>0.42142857142857143</v>
      </c>
      <c r="AK163" s="11">
        <f>SUM(E163:AF163)</f>
        <v>1</v>
      </c>
      <c r="AL163" s="10">
        <f>MAX(AK163-AM163-AN163,0)*-1</f>
        <v>0</v>
      </c>
      <c r="AM163" s="10">
        <v>10</v>
      </c>
      <c r="AN163" s="10">
        <v>3</v>
      </c>
      <c r="AO163" s="7">
        <f>AK163+AL163+AP163</f>
        <v>1</v>
      </c>
      <c r="AP163" s="6"/>
      <c r="AQ163" s="3">
        <v>0.5</v>
      </c>
      <c r="AR163" s="15">
        <f>MIN(AO163,AM163)*AQ163</f>
        <v>0.5</v>
      </c>
      <c r="AS163" s="6">
        <v>0</v>
      </c>
      <c r="AT163" s="6">
        <v>0</v>
      </c>
      <c r="AU163" s="6">
        <v>4</v>
      </c>
      <c r="AV163" s="6">
        <v>0</v>
      </c>
      <c r="AW163" s="7"/>
      <c r="AX163" s="7">
        <v>0</v>
      </c>
      <c r="AY163" s="7"/>
      <c r="AZ163" s="7">
        <v>0</v>
      </c>
      <c r="BA163" s="6"/>
      <c r="BB163" s="6">
        <v>0</v>
      </c>
      <c r="BC163" s="6"/>
      <c r="BD163" s="6">
        <v>0</v>
      </c>
      <c r="BE163" s="7"/>
      <c r="BF163" s="7">
        <f>IF(EF163&gt;=70, 5, 0)</f>
        <v>0</v>
      </c>
      <c r="BG163" s="7"/>
      <c r="BH163" s="7"/>
      <c r="BI163" s="7">
        <v>0</v>
      </c>
      <c r="BJ163" s="6"/>
      <c r="BK163" s="6">
        <f>IF(EW163&gt;=70, 6, 0)</f>
        <v>0</v>
      </c>
      <c r="BL163" s="6">
        <v>-5</v>
      </c>
      <c r="BM163" s="7">
        <v>-5</v>
      </c>
      <c r="BN163" s="7">
        <v>-5</v>
      </c>
      <c r="BO163" s="7">
        <v>-5</v>
      </c>
      <c r="BP163" s="6"/>
      <c r="BQ163" s="6">
        <f>IF(EZ163&gt;=70, 6, 0)</f>
        <v>0</v>
      </c>
      <c r="BR163" s="6">
        <v>-5</v>
      </c>
      <c r="BS163" s="7"/>
      <c r="BT163" s="7">
        <v>-5</v>
      </c>
      <c r="BU163" s="7">
        <v>-5</v>
      </c>
      <c r="BV163" s="6"/>
      <c r="BW163" s="6">
        <v>-5</v>
      </c>
      <c r="BX163" s="6">
        <f>IF(EK163&gt;=70, 5, 0)</f>
        <v>0</v>
      </c>
      <c r="BY163" s="6">
        <v>-5</v>
      </c>
      <c r="BZ163" s="6">
        <v>0</v>
      </c>
      <c r="CA163" s="6">
        <v>0</v>
      </c>
      <c r="CB163" s="6">
        <v>0</v>
      </c>
      <c r="CC163" s="6">
        <v>0</v>
      </c>
      <c r="CD163" s="6">
        <v>0</v>
      </c>
      <c r="CE163" s="6">
        <v>0</v>
      </c>
      <c r="CF163" s="6">
        <v>0</v>
      </c>
      <c r="CG163" s="6">
        <v>0</v>
      </c>
      <c r="CH163" s="6">
        <v>0</v>
      </c>
      <c r="CI163" s="6">
        <v>0</v>
      </c>
      <c r="CJ163" s="6">
        <v>-5</v>
      </c>
      <c r="CK163" s="7">
        <v>-5</v>
      </c>
      <c r="CL163" s="7">
        <v>-5</v>
      </c>
      <c r="CM163" s="7">
        <v>-5</v>
      </c>
      <c r="CN163" s="6">
        <v>-5</v>
      </c>
      <c r="CO163" s="6">
        <f>IF(ES163&gt;=70, 5, 0)</f>
        <v>0</v>
      </c>
      <c r="CP163" s="6">
        <v>-5</v>
      </c>
      <c r="CQ163" s="6"/>
      <c r="CR163" s="6">
        <v>-5</v>
      </c>
      <c r="CS163" s="7"/>
      <c r="CT163" s="7">
        <f>IF(FC163&gt;=70, 6, 0)</f>
        <v>0</v>
      </c>
      <c r="CU163" s="7">
        <v>-5</v>
      </c>
      <c r="CV163" s="6"/>
      <c r="CW163" s="7">
        <v>0</v>
      </c>
      <c r="CX163" s="7">
        <v>0</v>
      </c>
      <c r="CY163" s="7">
        <v>10</v>
      </c>
      <c r="CZ163" s="7">
        <v>0</v>
      </c>
      <c r="DA163" s="7">
        <v>0</v>
      </c>
      <c r="DB163" s="7">
        <f>IF(AND(DS163&gt;0,DW163&gt;0),4,0)</f>
        <v>0</v>
      </c>
      <c r="DC163" s="7">
        <f>IF(AND(EF163&gt;0,EK163&gt;0,EP163&gt;0),4,0)</f>
        <v>0</v>
      </c>
      <c r="DD163" s="7">
        <f>IF(SUM(BW163,BY163,CB163,CC163,CE163,CH163,CK163,CL163,CN163,CP163)&gt;-1,4,0)</f>
        <v>0</v>
      </c>
      <c r="DE163" s="7">
        <f>IF(FC163&gt;0,4,0)</f>
        <v>0</v>
      </c>
      <c r="DF163" s="6">
        <v>10</v>
      </c>
      <c r="DG163" s="10">
        <f>SUM(AS163:DF163)</f>
        <v>-61</v>
      </c>
      <c r="DH163" s="10">
        <v>50</v>
      </c>
      <c r="DI163" s="17">
        <f>DG163+DH163</f>
        <v>-11</v>
      </c>
      <c r="DJ163" s="1">
        <v>51.43</v>
      </c>
      <c r="DK163" s="18">
        <v>0</v>
      </c>
      <c r="DL163" s="18">
        <v>0</v>
      </c>
      <c r="DM163" s="29">
        <f>AVERAGE(DK163:DL163)</f>
        <v>0</v>
      </c>
      <c r="DN163" s="1">
        <v>0</v>
      </c>
      <c r="DO163" s="29">
        <v>0</v>
      </c>
      <c r="DP163" s="1">
        <v>0</v>
      </c>
      <c r="DQ163" s="1"/>
      <c r="DR163" s="1">
        <f>IF(DQ163&gt;68, 68, DQ163)</f>
        <v>0</v>
      </c>
      <c r="DS163" s="1">
        <f>MAX(DP163,DR163)</f>
        <v>0</v>
      </c>
      <c r="DT163" s="29"/>
      <c r="DU163" s="29"/>
      <c r="DV163" s="29">
        <f>IF(DU163&gt;68,68,DU163)</f>
        <v>0</v>
      </c>
      <c r="DW163" s="29">
        <f>MAX(DT163,DV163)</f>
        <v>0</v>
      </c>
      <c r="DX163" s="18">
        <v>0</v>
      </c>
      <c r="DY163" s="18">
        <v>0</v>
      </c>
      <c r="DZ163" s="1"/>
      <c r="EA163" s="15">
        <f>AVERAGE(DJ163,DM163:DO163, DS163, DW163)</f>
        <v>8.5716666666666672</v>
      </c>
      <c r="EB163" s="1">
        <v>0</v>
      </c>
      <c r="EC163" s="1">
        <v>0</v>
      </c>
      <c r="ED163" s="1">
        <v>0</v>
      </c>
      <c r="EE163" s="1">
        <f>IF(ED163&gt;68,68,ED163)</f>
        <v>0</v>
      </c>
      <c r="EF163" s="1">
        <f>MAX(EB163:EC163,EE163)</f>
        <v>0</v>
      </c>
      <c r="EG163" s="29">
        <v>0</v>
      </c>
      <c r="EH163" s="29">
        <v>0</v>
      </c>
      <c r="EI163" s="29">
        <v>0</v>
      </c>
      <c r="EJ163" s="29">
        <f>IF(EI163&gt;68,68,EI163)</f>
        <v>0</v>
      </c>
      <c r="EK163" s="29">
        <f>MAX(EG163:EH163,EJ163)</f>
        <v>0</v>
      </c>
      <c r="EL163" s="1">
        <v>0</v>
      </c>
      <c r="EM163" s="1">
        <v>0</v>
      </c>
      <c r="EN163" s="1">
        <v>0</v>
      </c>
      <c r="EO163" s="1">
        <f>IF(EN163&gt;68,68,EN163)</f>
        <v>0</v>
      </c>
      <c r="EP163" s="1">
        <f>MAX(EL163:EM163,EO163)</f>
        <v>0</v>
      </c>
      <c r="EQ163" s="29">
        <v>0</v>
      </c>
      <c r="ER163" s="29">
        <v>0</v>
      </c>
      <c r="ES163" s="29"/>
      <c r="ET163" s="15">
        <f>AVERAGE(EF163,EK163,EP163,ES163)</f>
        <v>0</v>
      </c>
      <c r="EU163" s="1">
        <v>6.67</v>
      </c>
      <c r="EV163" s="1">
        <v>0</v>
      </c>
      <c r="EW163" s="1">
        <f>MIN(MAX(EU163:EV163)+0.2*FC163, 100)</f>
        <v>6.67</v>
      </c>
      <c r="EX163" s="29">
        <v>0</v>
      </c>
      <c r="EY163" s="29">
        <v>0</v>
      </c>
      <c r="EZ163" s="29">
        <f>MIN(MAX(EX163:EY163)+0.15*FC163, 100)</f>
        <v>0</v>
      </c>
      <c r="FA163" s="1">
        <v>0</v>
      </c>
      <c r="FB163" s="1">
        <v>0</v>
      </c>
      <c r="FC163" s="1">
        <f>MAX(FA163:FB163)</f>
        <v>0</v>
      </c>
      <c r="FD163" s="15">
        <f>AVERAGE(EW163,EZ163,FC163)</f>
        <v>2.2233333333333332</v>
      </c>
      <c r="FE163" s="3">
        <v>0.25</v>
      </c>
      <c r="FF163" s="3">
        <v>0.2</v>
      </c>
      <c r="FG163" s="3">
        <v>0.25</v>
      </c>
      <c r="FH163" s="3">
        <v>0.3</v>
      </c>
      <c r="FI163" s="25">
        <f>MIN(IF(D163="Yes",AR163+DI163,0),100)</f>
        <v>-10.5</v>
      </c>
      <c r="FJ163" s="25">
        <f>IF(FN163&lt;0,FI163+FN163*-4,FI163)</f>
        <v>-10.5</v>
      </c>
      <c r="FK163" s="25">
        <f>MIN(IF(D163="Yes",AR163+EA163,0), 100)</f>
        <v>9.0716666666666672</v>
      </c>
      <c r="FL163" s="25">
        <f>MIN(IF(D163="Yes",AR163+ET163,0),100)</f>
        <v>0.5</v>
      </c>
      <c r="FM163" s="25">
        <f>MIN(IF(D163="Yes",AR163+FD163,0), 100)</f>
        <v>2.7233333333333332</v>
      </c>
      <c r="FN163" s="26">
        <f>FE163*FI163+FF163*FK163+FG163*FL163+FH163*FM163</f>
        <v>0.13133333333333352</v>
      </c>
      <c r="FO163" s="26">
        <f>FE163*FJ163+FF163*FK163+FG163*FL163+FH163*FM163</f>
        <v>0.13133333333333352</v>
      </c>
    </row>
    <row r="164" spans="1:171" customFormat="1" x14ac:dyDescent="0.3">
      <c r="A164">
        <v>1402019134</v>
      </c>
      <c r="B164" t="s">
        <v>299</v>
      </c>
      <c r="C164" t="s">
        <v>140</v>
      </c>
      <c r="D164" s="2" t="s">
        <v>301</v>
      </c>
      <c r="E164" s="6"/>
      <c r="F164" s="6"/>
      <c r="G164" s="7"/>
      <c r="H164" s="7"/>
      <c r="I164" s="6"/>
      <c r="J164" s="6">
        <v>1</v>
      </c>
      <c r="K164" s="7">
        <v>1</v>
      </c>
      <c r="L164" s="7"/>
      <c r="M164" s="6"/>
      <c r="N164" s="8"/>
      <c r="O164" s="7"/>
      <c r="P164" s="7"/>
      <c r="Q164" s="6"/>
      <c r="R164" s="8"/>
      <c r="S164" s="7"/>
      <c r="T164" s="7"/>
      <c r="U164" s="6"/>
      <c r="V164" s="6"/>
      <c r="W164" s="7"/>
      <c r="X164" s="7"/>
      <c r="Y164" s="6"/>
      <c r="Z164" s="6"/>
      <c r="AA164" s="7"/>
      <c r="AB164" s="7"/>
      <c r="AC164" s="6"/>
      <c r="AD164" s="6"/>
      <c r="AE164" s="7"/>
      <c r="AF164" s="8"/>
      <c r="AG164" s="10">
        <v>14</v>
      </c>
      <c r="AH164" s="10">
        <v>10</v>
      </c>
      <c r="AI164" s="10">
        <f>COUNT(E164:AF164)</f>
        <v>2</v>
      </c>
      <c r="AJ164" s="22">
        <f>IF(D164="Yes",(AG164-AI164+(DI164-50)/AH164)/AG164,0)</f>
        <v>0.25</v>
      </c>
      <c r="AK164" s="11">
        <f>SUM(E164:AF164)</f>
        <v>2</v>
      </c>
      <c r="AL164" s="10">
        <f>MAX(AK164-AM164-AN164,0)*-1</f>
        <v>0</v>
      </c>
      <c r="AM164" s="10">
        <v>10</v>
      </c>
      <c r="AN164" s="10">
        <v>3</v>
      </c>
      <c r="AO164" s="7">
        <f>AK164+AL164+AP164</f>
        <v>2</v>
      </c>
      <c r="AP164" s="6"/>
      <c r="AQ164" s="3">
        <v>0.5</v>
      </c>
      <c r="AR164" s="15">
        <f>MIN(AO164,AM164)*AQ164</f>
        <v>1</v>
      </c>
      <c r="AS164" s="6">
        <v>0</v>
      </c>
      <c r="AT164" s="6">
        <v>0</v>
      </c>
      <c r="AU164" s="6">
        <v>-5</v>
      </c>
      <c r="AV164" s="6">
        <v>0</v>
      </c>
      <c r="AW164" s="7"/>
      <c r="AX164" s="7">
        <v>-5</v>
      </c>
      <c r="AY164" s="7"/>
      <c r="AZ164" s="7">
        <v>-5</v>
      </c>
      <c r="BA164" s="6"/>
      <c r="BB164" s="6">
        <v>0</v>
      </c>
      <c r="BC164" s="6"/>
      <c r="BD164" s="6">
        <v>0</v>
      </c>
      <c r="BE164" s="7"/>
      <c r="BF164" s="7">
        <f>IF(EF164&gt;=70, 5, 0)</f>
        <v>0</v>
      </c>
      <c r="BG164" s="7"/>
      <c r="BH164" s="7"/>
      <c r="BI164" s="7">
        <v>-5</v>
      </c>
      <c r="BJ164" s="6"/>
      <c r="BK164" s="6">
        <f>IF(EW164&gt;=70, 6, 0)</f>
        <v>0</v>
      </c>
      <c r="BL164" s="6">
        <v>-5</v>
      </c>
      <c r="BM164" s="7">
        <v>0</v>
      </c>
      <c r="BN164" s="7">
        <v>-5</v>
      </c>
      <c r="BO164" s="7">
        <v>-5</v>
      </c>
      <c r="BP164" s="6"/>
      <c r="BQ164" s="6">
        <f>IF(EZ164&gt;=70, 6, 0)</f>
        <v>0</v>
      </c>
      <c r="BR164" s="6">
        <v>-5</v>
      </c>
      <c r="BS164" s="7"/>
      <c r="BT164" s="7">
        <v>-5</v>
      </c>
      <c r="BU164" s="7">
        <v>-5</v>
      </c>
      <c r="BV164" s="6"/>
      <c r="BW164" s="6">
        <v>-5</v>
      </c>
      <c r="BX164" s="6">
        <f>IF(EK164&gt;=70, 5, 0)</f>
        <v>0</v>
      </c>
      <c r="BY164" s="6">
        <v>-5</v>
      </c>
      <c r="BZ164" s="6">
        <v>0</v>
      </c>
      <c r="CA164" s="6">
        <v>0</v>
      </c>
      <c r="CB164" s="6">
        <v>0</v>
      </c>
      <c r="CC164" s="6">
        <v>0</v>
      </c>
      <c r="CD164" s="6">
        <v>0</v>
      </c>
      <c r="CE164" s="6">
        <v>0</v>
      </c>
      <c r="CF164" s="6">
        <v>0</v>
      </c>
      <c r="CG164" s="6">
        <v>0</v>
      </c>
      <c r="CH164" s="6">
        <v>0</v>
      </c>
      <c r="CI164" s="6">
        <v>0</v>
      </c>
      <c r="CJ164" s="6">
        <v>-5</v>
      </c>
      <c r="CK164" s="7">
        <v>-5</v>
      </c>
      <c r="CL164" s="7">
        <v>-5</v>
      </c>
      <c r="CM164" s="7">
        <v>-5</v>
      </c>
      <c r="CN164" s="6">
        <v>-5</v>
      </c>
      <c r="CO164" s="6">
        <f>IF(ES164&gt;=70, 5, 0)</f>
        <v>0</v>
      </c>
      <c r="CP164" s="6">
        <v>-5</v>
      </c>
      <c r="CQ164" s="6"/>
      <c r="CR164" s="6">
        <v>-5</v>
      </c>
      <c r="CS164" s="7"/>
      <c r="CT164" s="7">
        <f>IF(FC164&gt;=70, 6, 0)</f>
        <v>0</v>
      </c>
      <c r="CU164" s="7">
        <v>-5</v>
      </c>
      <c r="CV164" s="6"/>
      <c r="CW164" s="7">
        <v>0</v>
      </c>
      <c r="CX164" s="7">
        <v>0</v>
      </c>
      <c r="CY164" s="7">
        <v>15</v>
      </c>
      <c r="CZ164" s="7">
        <v>0</v>
      </c>
      <c r="DA164" s="7">
        <v>0</v>
      </c>
      <c r="DB164" s="7">
        <f>IF(AND(DS164&gt;0,DW164&gt;0),4,0)</f>
        <v>0</v>
      </c>
      <c r="DC164" s="7">
        <f>IF(AND(EF164&gt;0,EK164&gt;0,EP164&gt;0),4,0)</f>
        <v>0</v>
      </c>
      <c r="DD164" s="7">
        <f>IF(SUM(BW164,BY164,CB164,CC164,CE164,CH164,CK164,CL164,CN164,CP164)&gt;-1,4,0)</f>
        <v>0</v>
      </c>
      <c r="DE164" s="7">
        <f>IF(FC164&gt;0,4,0)</f>
        <v>0</v>
      </c>
      <c r="DF164" s="6"/>
      <c r="DG164" s="10">
        <f>SUM(AS164:DF164)</f>
        <v>-85</v>
      </c>
      <c r="DH164" s="10">
        <v>50</v>
      </c>
      <c r="DI164" s="17">
        <f>DG164+DH164</f>
        <v>-35</v>
      </c>
      <c r="DJ164" s="1">
        <v>0</v>
      </c>
      <c r="DK164" s="18">
        <v>0</v>
      </c>
      <c r="DL164" s="18">
        <v>0</v>
      </c>
      <c r="DM164" s="29">
        <f>AVERAGE(DK164:DL164)</f>
        <v>0</v>
      </c>
      <c r="DN164" s="1">
        <v>0</v>
      </c>
      <c r="DO164" s="29">
        <v>0</v>
      </c>
      <c r="DP164" s="1">
        <v>0</v>
      </c>
      <c r="DQ164" s="1"/>
      <c r="DR164" s="1">
        <f>IF(DQ164&gt;68, 68, DQ164)</f>
        <v>0</v>
      </c>
      <c r="DS164" s="1">
        <f>MAX(DP164,DR164)</f>
        <v>0</v>
      </c>
      <c r="DT164" s="29"/>
      <c r="DU164" s="29"/>
      <c r="DV164" s="29">
        <f>IF(DU164&gt;68,68,DU164)</f>
        <v>0</v>
      </c>
      <c r="DW164" s="29">
        <f>MAX(DT164,DV164)</f>
        <v>0</v>
      </c>
      <c r="DX164" s="18">
        <v>0</v>
      </c>
      <c r="DY164" s="18">
        <v>0</v>
      </c>
      <c r="DZ164" s="1"/>
      <c r="EA164" s="15">
        <f>AVERAGE(DJ164,DM164:DO164, DS164, DW164)</f>
        <v>0</v>
      </c>
      <c r="EB164" s="1">
        <v>20</v>
      </c>
      <c r="EC164" s="1">
        <v>0</v>
      </c>
      <c r="ED164" s="1">
        <v>0</v>
      </c>
      <c r="EE164" s="1">
        <f>IF(ED164&gt;68,68,ED164)</f>
        <v>0</v>
      </c>
      <c r="EF164" s="1">
        <f>MAX(EB164:EC164,EE164)</f>
        <v>20</v>
      </c>
      <c r="EG164" s="29">
        <v>0</v>
      </c>
      <c r="EH164" s="29">
        <v>0</v>
      </c>
      <c r="EI164" s="29">
        <v>0</v>
      </c>
      <c r="EJ164" s="29">
        <f>IF(EI164&gt;68,68,EI164)</f>
        <v>0</v>
      </c>
      <c r="EK164" s="29">
        <f>MAX(EG164:EH164,EJ164)</f>
        <v>0</v>
      </c>
      <c r="EL164" s="1">
        <v>0</v>
      </c>
      <c r="EM164" s="1">
        <v>0</v>
      </c>
      <c r="EN164" s="1">
        <v>0</v>
      </c>
      <c r="EO164" s="1">
        <f>IF(EN164&gt;68,68,EN164)</f>
        <v>0</v>
      </c>
      <c r="EP164" s="1">
        <f>MAX(EL164:EM164,EO164)</f>
        <v>0</v>
      </c>
      <c r="EQ164" s="29">
        <v>0</v>
      </c>
      <c r="ER164" s="29">
        <v>0</v>
      </c>
      <c r="ES164" s="29"/>
      <c r="ET164" s="15">
        <f>AVERAGE(EF164,EK164,EP164,ES164)</f>
        <v>6.666666666666667</v>
      </c>
      <c r="EU164" s="1">
        <v>0</v>
      </c>
      <c r="EV164" s="1">
        <v>0</v>
      </c>
      <c r="EW164" s="1">
        <f>MIN(MAX(EU164:EV164)+0.2*FC164, 100)</f>
        <v>0</v>
      </c>
      <c r="EX164" s="29">
        <v>0</v>
      </c>
      <c r="EY164" s="29">
        <v>0</v>
      </c>
      <c r="EZ164" s="29">
        <f>MIN(MAX(EX164:EY164)+0.15*FC164, 100)</f>
        <v>0</v>
      </c>
      <c r="FA164" s="1">
        <v>0</v>
      </c>
      <c r="FB164" s="1">
        <v>0</v>
      </c>
      <c r="FC164" s="1">
        <f>MAX(FA164:FB164)</f>
        <v>0</v>
      </c>
      <c r="FD164" s="15">
        <f>AVERAGE(EW164,EZ164,FC164)</f>
        <v>0</v>
      </c>
      <c r="FE164" s="3">
        <v>0.25</v>
      </c>
      <c r="FF164" s="3">
        <v>0.2</v>
      </c>
      <c r="FG164" s="3">
        <v>0.25</v>
      </c>
      <c r="FH164" s="3">
        <v>0.3</v>
      </c>
      <c r="FI164" s="25">
        <f>MIN(IF(D164="Yes",AR164+DI164,0),100)</f>
        <v>-34</v>
      </c>
      <c r="FJ164" s="25">
        <f>IF(FN164&lt;0,FI164+FN164*-4,FI164)</f>
        <v>-9.6666666666666643</v>
      </c>
      <c r="FK164" s="25">
        <f>MIN(IF(D164="Yes",AR164+EA164,0), 100)</f>
        <v>1</v>
      </c>
      <c r="FL164" s="25">
        <f>MIN(IF(D164="Yes",AR164+ET164,0),100)</f>
        <v>7.666666666666667</v>
      </c>
      <c r="FM164" s="25">
        <f>MIN(IF(D164="Yes",AR164+FD164,0), 100)</f>
        <v>1</v>
      </c>
      <c r="FN164" s="26">
        <f>FE164*FI164+FF164*FK164+FG164*FL164+FH164*FM164</f>
        <v>-6.0833333333333339</v>
      </c>
      <c r="FO164" s="26">
        <f>FE164*FJ164+FF164*FK164+FG164*FL164+FH164*FM164</f>
        <v>8.3266726846886741E-16</v>
      </c>
    </row>
    <row r="165" spans="1:171" customFormat="1" x14ac:dyDescent="0.3">
      <c r="A165">
        <v>1402018060</v>
      </c>
      <c r="B165" t="s">
        <v>188</v>
      </c>
      <c r="C165" t="s">
        <v>114</v>
      </c>
      <c r="D165" s="2" t="s">
        <v>301</v>
      </c>
      <c r="E165" s="6"/>
      <c r="F165" s="6"/>
      <c r="G165" s="7"/>
      <c r="H165" s="7"/>
      <c r="I165" s="6"/>
      <c r="J165" s="6"/>
      <c r="K165" s="7"/>
      <c r="L165" s="7"/>
      <c r="M165" s="6"/>
      <c r="N165" s="8"/>
      <c r="O165" s="7"/>
      <c r="P165" s="7"/>
      <c r="Q165" s="6"/>
      <c r="R165" s="8"/>
      <c r="S165" s="7"/>
      <c r="T165" s="7"/>
      <c r="U165" s="6"/>
      <c r="V165" s="6"/>
      <c r="W165" s="7"/>
      <c r="X165" s="7"/>
      <c r="Y165" s="6"/>
      <c r="Z165" s="6"/>
      <c r="AA165" s="7"/>
      <c r="AB165" s="7"/>
      <c r="AC165" s="6"/>
      <c r="AD165" s="6"/>
      <c r="AE165" s="7"/>
      <c r="AF165" s="8"/>
      <c r="AG165" s="10">
        <v>14</v>
      </c>
      <c r="AH165" s="10">
        <v>10</v>
      </c>
      <c r="AI165" s="10">
        <f>COUNT(E165:AF165)</f>
        <v>0</v>
      </c>
      <c r="AJ165" s="22">
        <f>IF(D165="Yes",(AG165-AI165+(DI165-50)/AH165)/AG165,0)</f>
        <v>0.21428571428571427</v>
      </c>
      <c r="AK165" s="11">
        <f>SUM(E165:AF165)</f>
        <v>0</v>
      </c>
      <c r="AL165" s="10">
        <f>MAX(AK165-AM165-AN165,0)*-1</f>
        <v>0</v>
      </c>
      <c r="AM165" s="10">
        <v>10</v>
      </c>
      <c r="AN165" s="10">
        <v>3</v>
      </c>
      <c r="AO165" s="7">
        <f>AK165+AL165+AP165</f>
        <v>0</v>
      </c>
      <c r="AP165" s="6"/>
      <c r="AQ165" s="3">
        <v>0.5</v>
      </c>
      <c r="AR165" s="15">
        <f>MIN(AO165,AM165)*AQ165</f>
        <v>0</v>
      </c>
      <c r="AS165" s="6">
        <v>0</v>
      </c>
      <c r="AT165" s="6">
        <v>0</v>
      </c>
      <c r="AU165" s="6">
        <v>0</v>
      </c>
      <c r="AV165" s="6">
        <v>0</v>
      </c>
      <c r="AW165" s="7"/>
      <c r="AX165" s="7">
        <v>-5</v>
      </c>
      <c r="AY165" s="7"/>
      <c r="AZ165" s="7">
        <v>-5</v>
      </c>
      <c r="BA165" s="6"/>
      <c r="BB165" s="6">
        <v>-5</v>
      </c>
      <c r="BC165" s="6"/>
      <c r="BD165" s="6">
        <v>-5</v>
      </c>
      <c r="BE165" s="7"/>
      <c r="BF165" s="7">
        <f>IF(EF165&gt;=70, 5, 0)</f>
        <v>0</v>
      </c>
      <c r="BG165" s="7"/>
      <c r="BH165" s="7"/>
      <c r="BI165" s="7">
        <v>-5</v>
      </c>
      <c r="BJ165" s="6"/>
      <c r="BK165" s="6">
        <f>IF(EW165&gt;=70, 6, 0)</f>
        <v>0</v>
      </c>
      <c r="BL165" s="6">
        <v>-5</v>
      </c>
      <c r="BM165" s="7">
        <v>-5</v>
      </c>
      <c r="BN165" s="7">
        <v>-5</v>
      </c>
      <c r="BO165" s="7">
        <v>-5</v>
      </c>
      <c r="BP165" s="6"/>
      <c r="BQ165" s="6">
        <f>IF(EZ165&gt;=70, 6, 0)</f>
        <v>0</v>
      </c>
      <c r="BR165" s="6">
        <v>-5</v>
      </c>
      <c r="BS165" s="7"/>
      <c r="BT165" s="7">
        <v>-5</v>
      </c>
      <c r="BU165" s="7">
        <v>-5</v>
      </c>
      <c r="BV165" s="6"/>
      <c r="BW165" s="6">
        <v>-5</v>
      </c>
      <c r="BX165" s="6">
        <f>IF(EK165&gt;=70, 5, 0)</f>
        <v>0</v>
      </c>
      <c r="BY165" s="6">
        <v>-5</v>
      </c>
      <c r="BZ165" s="6">
        <v>0</v>
      </c>
      <c r="CA165" s="6">
        <v>0</v>
      </c>
      <c r="CB165" s="6">
        <v>0</v>
      </c>
      <c r="CC165" s="6">
        <v>0</v>
      </c>
      <c r="CD165" s="6">
        <v>0</v>
      </c>
      <c r="CE165" s="6">
        <v>0</v>
      </c>
      <c r="CF165" s="6">
        <v>0</v>
      </c>
      <c r="CG165" s="6">
        <v>0</v>
      </c>
      <c r="CH165" s="6">
        <v>0</v>
      </c>
      <c r="CI165" s="6">
        <v>0</v>
      </c>
      <c r="CJ165" s="6">
        <v>-5</v>
      </c>
      <c r="CK165" s="7">
        <v>-5</v>
      </c>
      <c r="CL165" s="7">
        <v>-5</v>
      </c>
      <c r="CM165" s="7">
        <v>-5</v>
      </c>
      <c r="CN165" s="6">
        <v>-5</v>
      </c>
      <c r="CO165" s="6">
        <f>IF(ES165&gt;=70, 5, 0)</f>
        <v>0</v>
      </c>
      <c r="CP165" s="6">
        <v>-5</v>
      </c>
      <c r="CQ165" s="6"/>
      <c r="CR165" s="6">
        <v>-5</v>
      </c>
      <c r="CS165" s="7"/>
      <c r="CT165" s="7">
        <f>IF(FC165&gt;=70, 6, 0)</f>
        <v>0</v>
      </c>
      <c r="CU165" s="7">
        <v>-5</v>
      </c>
      <c r="CV165" s="6"/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f>IF(AND(DS165&gt;0,DW165&gt;0),4,0)</f>
        <v>0</v>
      </c>
      <c r="DC165" s="7">
        <f>IF(AND(EF165&gt;0,EK165&gt;0,EP165&gt;0),4,0)</f>
        <v>0</v>
      </c>
      <c r="DD165" s="7">
        <f>IF(SUM(BW165,BY165,CB165,CC165,CE165,CH165,CK165,CL165,CN165,CP165)&gt;-1,4,0)</f>
        <v>0</v>
      </c>
      <c r="DE165" s="7">
        <f>IF(FC165&gt;0,4,0)</f>
        <v>0</v>
      </c>
      <c r="DF165" s="6"/>
      <c r="DG165" s="10">
        <f>SUM(AS165:DF165)</f>
        <v>-110</v>
      </c>
      <c r="DH165" s="10">
        <v>50</v>
      </c>
      <c r="DI165" s="17">
        <f>DG165+DH165</f>
        <v>-60</v>
      </c>
      <c r="DJ165" s="1">
        <v>2.86</v>
      </c>
      <c r="DK165" s="18">
        <v>0</v>
      </c>
      <c r="DL165" s="18">
        <v>0</v>
      </c>
      <c r="DM165" s="29">
        <f>AVERAGE(DK165:DL165)</f>
        <v>0</v>
      </c>
      <c r="DN165" s="1">
        <v>0</v>
      </c>
      <c r="DO165" s="29">
        <v>0</v>
      </c>
      <c r="DP165" s="1">
        <v>0</v>
      </c>
      <c r="DQ165" s="1"/>
      <c r="DR165" s="1">
        <f>IF(DQ165&gt;68, 68, DQ165)</f>
        <v>0</v>
      </c>
      <c r="DS165" s="1">
        <f>MAX(DP165,DR165)</f>
        <v>0</v>
      </c>
      <c r="DT165" s="29"/>
      <c r="DU165" s="29"/>
      <c r="DV165" s="29">
        <f>IF(DU165&gt;68,68,DU165)</f>
        <v>0</v>
      </c>
      <c r="DW165" s="29">
        <f>MAX(DT165,DV165)</f>
        <v>0</v>
      </c>
      <c r="DX165" s="18">
        <v>0</v>
      </c>
      <c r="DY165" s="18">
        <v>0</v>
      </c>
      <c r="DZ165" s="1"/>
      <c r="EA165" s="15">
        <f>AVERAGE(DJ165,DM165:DO165, DS165, DW165)</f>
        <v>0.47666666666666663</v>
      </c>
      <c r="EB165" s="1">
        <v>0</v>
      </c>
      <c r="EC165" s="1">
        <v>0</v>
      </c>
      <c r="ED165" s="1">
        <v>0</v>
      </c>
      <c r="EE165" s="1">
        <f>IF(ED165&gt;68,68,ED165)</f>
        <v>0</v>
      </c>
      <c r="EF165" s="1">
        <f>MAX(EB165:EC165,EE165)</f>
        <v>0</v>
      </c>
      <c r="EG165" s="29">
        <v>0</v>
      </c>
      <c r="EH165" s="29">
        <v>0</v>
      </c>
      <c r="EI165" s="29">
        <v>0</v>
      </c>
      <c r="EJ165" s="29">
        <f>IF(EI165&gt;68,68,EI165)</f>
        <v>0</v>
      </c>
      <c r="EK165" s="29">
        <f>MAX(EG165:EH165,EJ165)</f>
        <v>0</v>
      </c>
      <c r="EL165" s="1">
        <v>0</v>
      </c>
      <c r="EM165" s="1">
        <v>0</v>
      </c>
      <c r="EN165" s="1">
        <v>0</v>
      </c>
      <c r="EO165" s="1">
        <f>IF(EN165&gt;68,68,EN165)</f>
        <v>0</v>
      </c>
      <c r="EP165" s="1">
        <f>MAX(EL165:EM165,EO165)</f>
        <v>0</v>
      </c>
      <c r="EQ165" s="29">
        <v>0</v>
      </c>
      <c r="ER165" s="29">
        <v>0</v>
      </c>
      <c r="ES165" s="29"/>
      <c r="ET165" s="15">
        <f>AVERAGE(EF165,EK165,EP165,ES165)</f>
        <v>0</v>
      </c>
      <c r="EU165" s="1">
        <v>0</v>
      </c>
      <c r="EV165" s="1">
        <v>0</v>
      </c>
      <c r="EW165" s="1">
        <f>MIN(MAX(EU165:EV165)+0.2*FC165, 100)</f>
        <v>0</v>
      </c>
      <c r="EX165" s="29">
        <v>0</v>
      </c>
      <c r="EY165" s="29">
        <v>0</v>
      </c>
      <c r="EZ165" s="29">
        <f>MIN(MAX(EX165:EY165)+0.15*FC165, 100)</f>
        <v>0</v>
      </c>
      <c r="FA165" s="1">
        <v>0</v>
      </c>
      <c r="FB165" s="1">
        <v>0</v>
      </c>
      <c r="FC165" s="1">
        <f>MAX(FA165:FB165)</f>
        <v>0</v>
      </c>
      <c r="FD165" s="15">
        <f>AVERAGE(EW165,EZ165,FC165)</f>
        <v>0</v>
      </c>
      <c r="FE165" s="3">
        <v>0.25</v>
      </c>
      <c r="FF165" s="3">
        <v>0.2</v>
      </c>
      <c r="FG165" s="3">
        <v>0.25</v>
      </c>
      <c r="FH165" s="3">
        <v>0.3</v>
      </c>
      <c r="FI165" s="25">
        <f>MIN(IF(D165="Yes",AR165+DI165,0),100)</f>
        <v>-60</v>
      </c>
      <c r="FJ165" s="25">
        <f>IF(FN165&lt;0,FI165+FN165*-4,FI165)</f>
        <v>-0.38133333333333042</v>
      </c>
      <c r="FK165" s="25">
        <f>MIN(IF(D165="Yes",AR165+EA165,0), 100)</f>
        <v>0.47666666666666663</v>
      </c>
      <c r="FL165" s="25">
        <f>MIN(IF(D165="Yes",AR165+ET165,0),100)</f>
        <v>0</v>
      </c>
      <c r="FM165" s="25">
        <f>MIN(IF(D165="Yes",AR165+FD165,0), 100)</f>
        <v>0</v>
      </c>
      <c r="FN165" s="26">
        <f>FE165*FI165+FF165*FK165+FG165*FL165+FH165*FM165</f>
        <v>-14.904666666666667</v>
      </c>
      <c r="FO165" s="26">
        <f>FE165*FJ165+FF165*FK165+FG165*FL165+FH165*FM165</f>
        <v>7.2164496600635175E-16</v>
      </c>
    </row>
    <row r="166" spans="1:171" customFormat="1" x14ac:dyDescent="0.3">
      <c r="A166">
        <v>1402019118</v>
      </c>
      <c r="B166" t="s">
        <v>236</v>
      </c>
      <c r="C166" t="s">
        <v>114</v>
      </c>
      <c r="D166" s="2" t="s">
        <v>301</v>
      </c>
      <c r="E166" s="6"/>
      <c r="F166" s="6"/>
      <c r="G166" s="7"/>
      <c r="H166" s="7"/>
      <c r="I166" s="6">
        <v>0</v>
      </c>
      <c r="J166" s="6">
        <v>1</v>
      </c>
      <c r="K166" s="7"/>
      <c r="L166" s="7"/>
      <c r="M166" s="6"/>
      <c r="N166" s="8"/>
      <c r="O166" s="7"/>
      <c r="P166" s="7"/>
      <c r="Q166" s="6"/>
      <c r="R166" s="8"/>
      <c r="S166" s="7"/>
      <c r="T166" s="7"/>
      <c r="U166" s="6"/>
      <c r="V166" s="6"/>
      <c r="W166" s="7"/>
      <c r="X166" s="7"/>
      <c r="Y166" s="6"/>
      <c r="Z166" s="6"/>
      <c r="AA166" s="7"/>
      <c r="AB166" s="7"/>
      <c r="AC166" s="6"/>
      <c r="AD166" s="6"/>
      <c r="AE166" s="7"/>
      <c r="AF166" s="8"/>
      <c r="AG166" s="10">
        <v>14</v>
      </c>
      <c r="AH166" s="10">
        <v>10</v>
      </c>
      <c r="AI166" s="10">
        <f>COUNT(E166:AF166)</f>
        <v>2</v>
      </c>
      <c r="AJ166" s="22">
        <f>IF(D166="Yes",(AG166-AI166+(DI166-50)/AH166)/AG166,0)</f>
        <v>0.25714285714285712</v>
      </c>
      <c r="AK166" s="11">
        <f>SUM(E166:AF166)</f>
        <v>1</v>
      </c>
      <c r="AL166" s="10">
        <f>MAX(AK166-AM166-AN166,0)*-1</f>
        <v>0</v>
      </c>
      <c r="AM166" s="10">
        <v>10</v>
      </c>
      <c r="AN166" s="10">
        <v>3</v>
      </c>
      <c r="AO166" s="7">
        <f>AK166+AL166+AP166</f>
        <v>1</v>
      </c>
      <c r="AP166" s="6"/>
      <c r="AQ166" s="3">
        <v>0.5</v>
      </c>
      <c r="AR166" s="15">
        <f>MIN(AO166,AM166)*AQ166</f>
        <v>0.5</v>
      </c>
      <c r="AS166" s="6">
        <v>0</v>
      </c>
      <c r="AT166" s="6">
        <v>0</v>
      </c>
      <c r="AU166" s="6">
        <v>1</v>
      </c>
      <c r="AV166" s="6">
        <v>0</v>
      </c>
      <c r="AW166" s="7"/>
      <c r="AX166" s="7">
        <v>0</v>
      </c>
      <c r="AY166" s="7"/>
      <c r="AZ166" s="7">
        <v>0</v>
      </c>
      <c r="BA166" s="6"/>
      <c r="BB166" s="6">
        <v>0</v>
      </c>
      <c r="BC166" s="6"/>
      <c r="BD166" s="6">
        <v>0</v>
      </c>
      <c r="BE166" s="7"/>
      <c r="BF166" s="7">
        <f>IF(EF166&gt;=70, 5, 0)</f>
        <v>0</v>
      </c>
      <c r="BG166" s="7"/>
      <c r="BH166" s="7"/>
      <c r="BI166" s="7">
        <v>-5</v>
      </c>
      <c r="BJ166" s="6"/>
      <c r="BK166" s="6">
        <f>IF(EW166&gt;=70, 6, 0)</f>
        <v>0</v>
      </c>
      <c r="BL166" s="6">
        <v>-5</v>
      </c>
      <c r="BM166" s="7">
        <v>-5</v>
      </c>
      <c r="BN166" s="7">
        <v>-5</v>
      </c>
      <c r="BO166" s="7">
        <v>-5</v>
      </c>
      <c r="BP166" s="6"/>
      <c r="BQ166" s="6">
        <f>IF(EZ166&gt;=70, 6, 0)</f>
        <v>0</v>
      </c>
      <c r="BR166" s="6">
        <v>-5</v>
      </c>
      <c r="BS166" s="7"/>
      <c r="BT166" s="7">
        <v>0</v>
      </c>
      <c r="BU166" s="7">
        <v>-5</v>
      </c>
      <c r="BV166" s="6"/>
      <c r="BW166" s="6">
        <v>-5</v>
      </c>
      <c r="BX166" s="6">
        <f>IF(EK166&gt;=70, 5, 0)</f>
        <v>0</v>
      </c>
      <c r="BY166" s="6">
        <v>-5</v>
      </c>
      <c r="BZ166" s="6">
        <v>0</v>
      </c>
      <c r="CA166" s="6">
        <v>0</v>
      </c>
      <c r="CB166" s="6">
        <v>0</v>
      </c>
      <c r="CC166" s="6">
        <v>0</v>
      </c>
      <c r="CD166" s="6">
        <v>0</v>
      </c>
      <c r="CE166" s="6">
        <v>0</v>
      </c>
      <c r="CF166" s="6">
        <v>0</v>
      </c>
      <c r="CG166" s="6">
        <v>0</v>
      </c>
      <c r="CH166" s="6">
        <v>0</v>
      </c>
      <c r="CI166" s="6">
        <v>0</v>
      </c>
      <c r="CJ166" s="6">
        <v>-5</v>
      </c>
      <c r="CK166" s="7">
        <v>-5</v>
      </c>
      <c r="CL166" s="7">
        <v>-5</v>
      </c>
      <c r="CM166" s="7">
        <v>-5</v>
      </c>
      <c r="CN166" s="6">
        <v>-5</v>
      </c>
      <c r="CO166" s="6">
        <f>IF(ES166&gt;=70, 5, 0)</f>
        <v>0</v>
      </c>
      <c r="CP166" s="6">
        <v>-5</v>
      </c>
      <c r="CQ166" s="6"/>
      <c r="CR166" s="6">
        <v>-5</v>
      </c>
      <c r="CS166" s="7"/>
      <c r="CT166" s="7">
        <f>IF(FC166&gt;=70, 6, 0)</f>
        <v>0</v>
      </c>
      <c r="CU166" s="7">
        <v>-5</v>
      </c>
      <c r="CV166" s="6"/>
      <c r="CW166" s="7">
        <v>0</v>
      </c>
      <c r="CX166" s="7">
        <v>0</v>
      </c>
      <c r="CY166" s="7">
        <v>0</v>
      </c>
      <c r="CZ166" s="7">
        <v>0</v>
      </c>
      <c r="DA166" s="7">
        <v>0</v>
      </c>
      <c r="DB166" s="7">
        <f>IF(AND(DS166&gt;0,DW166&gt;0),4,0)</f>
        <v>0</v>
      </c>
      <c r="DC166" s="7">
        <f>IF(AND(EF166&gt;0,EK166&gt;0,EP166&gt;0),4,0)</f>
        <v>0</v>
      </c>
      <c r="DD166" s="7">
        <f>IF(SUM(BW166,BY166,CB166,CC166,CE166,CH166,CK166,CL166,CN166,CP166)&gt;-1,4,0)</f>
        <v>0</v>
      </c>
      <c r="DE166" s="7">
        <f>IF(FC166&gt;0,4,0)</f>
        <v>0</v>
      </c>
      <c r="DF166" s="6"/>
      <c r="DG166" s="10">
        <f>SUM(AS166:DF166)</f>
        <v>-84</v>
      </c>
      <c r="DH166" s="10">
        <v>50</v>
      </c>
      <c r="DI166" s="17">
        <f>DG166+DH166</f>
        <v>-34</v>
      </c>
      <c r="DJ166" s="1">
        <v>20</v>
      </c>
      <c r="DK166" s="18">
        <v>0</v>
      </c>
      <c r="DL166" s="18">
        <v>0</v>
      </c>
      <c r="DM166" s="29">
        <f>AVERAGE(DK166:DL166)</f>
        <v>0</v>
      </c>
      <c r="DN166" s="1">
        <v>0</v>
      </c>
      <c r="DO166" s="29">
        <v>100</v>
      </c>
      <c r="DP166" s="1">
        <v>0</v>
      </c>
      <c r="DQ166" s="1"/>
      <c r="DR166" s="1">
        <f>IF(DQ166&gt;68, 68, DQ166)</f>
        <v>0</v>
      </c>
      <c r="DS166" s="1">
        <f>MAX(DP166,DR166)</f>
        <v>0</v>
      </c>
      <c r="DT166" s="29"/>
      <c r="DU166" s="29"/>
      <c r="DV166" s="29">
        <f>IF(DU166&gt;68,68,DU166)</f>
        <v>0</v>
      </c>
      <c r="DW166" s="29">
        <f>MAX(DT166,DV166)</f>
        <v>0</v>
      </c>
      <c r="DX166" s="18">
        <v>0</v>
      </c>
      <c r="DY166" s="18">
        <v>0</v>
      </c>
      <c r="DZ166" s="1"/>
      <c r="EA166" s="15">
        <f>AVERAGE(DJ166,DM166:DO166, DS166, DW166)</f>
        <v>20</v>
      </c>
      <c r="EB166" s="1">
        <v>0</v>
      </c>
      <c r="EC166" s="1">
        <v>0</v>
      </c>
      <c r="ED166" s="1">
        <v>0</v>
      </c>
      <c r="EE166" s="1">
        <f>IF(ED166&gt;68,68,ED166)</f>
        <v>0</v>
      </c>
      <c r="EF166" s="1">
        <f>MAX(EB166:EC166,EE166)</f>
        <v>0</v>
      </c>
      <c r="EG166" s="29">
        <v>0</v>
      </c>
      <c r="EH166" s="29">
        <v>0</v>
      </c>
      <c r="EI166" s="29">
        <v>0</v>
      </c>
      <c r="EJ166" s="29">
        <f>IF(EI166&gt;68,68,EI166)</f>
        <v>0</v>
      </c>
      <c r="EK166" s="29">
        <f>MAX(EG166:EH166,EJ166)</f>
        <v>0</v>
      </c>
      <c r="EL166" s="1">
        <v>0</v>
      </c>
      <c r="EM166" s="1">
        <v>0</v>
      </c>
      <c r="EN166" s="1">
        <v>0</v>
      </c>
      <c r="EO166" s="1">
        <f>IF(EN166&gt;68,68,EN166)</f>
        <v>0</v>
      </c>
      <c r="EP166" s="1">
        <f>MAX(EL166:EM166,EO166)</f>
        <v>0</v>
      </c>
      <c r="EQ166" s="29">
        <v>0</v>
      </c>
      <c r="ER166" s="29">
        <v>0</v>
      </c>
      <c r="ES166" s="29"/>
      <c r="ET166" s="15">
        <f>AVERAGE(EF166,EK166,EP166,ES166)</f>
        <v>0</v>
      </c>
      <c r="EU166" s="1">
        <v>0</v>
      </c>
      <c r="EV166" s="1">
        <v>0</v>
      </c>
      <c r="EW166" s="1">
        <f>MIN(MAX(EU166:EV166)+0.2*FC166, 100)</f>
        <v>0</v>
      </c>
      <c r="EX166" s="29">
        <v>0</v>
      </c>
      <c r="EY166" s="29">
        <v>0</v>
      </c>
      <c r="EZ166" s="29">
        <f>MIN(MAX(EX166:EY166)+0.15*FC166, 100)</f>
        <v>0</v>
      </c>
      <c r="FA166" s="1">
        <v>0</v>
      </c>
      <c r="FB166" s="1">
        <v>0</v>
      </c>
      <c r="FC166" s="1">
        <f>MAX(FA166:FB166)</f>
        <v>0</v>
      </c>
      <c r="FD166" s="15">
        <f>AVERAGE(EW166,EZ166,FC166)</f>
        <v>0</v>
      </c>
      <c r="FE166" s="3">
        <v>0.25</v>
      </c>
      <c r="FF166" s="3">
        <v>0.2</v>
      </c>
      <c r="FG166" s="3">
        <v>0.25</v>
      </c>
      <c r="FH166" s="3">
        <v>0.3</v>
      </c>
      <c r="FI166" s="25">
        <f>MIN(IF(D166="Yes",AR166+DI166,0),100)</f>
        <v>-33.5</v>
      </c>
      <c r="FJ166" s="25">
        <f>IF(FN166&lt;0,FI166+FN166*-4,FI166)</f>
        <v>-17.5</v>
      </c>
      <c r="FK166" s="25">
        <f>MIN(IF(D166="Yes",AR166+EA166,0), 100)</f>
        <v>20.5</v>
      </c>
      <c r="FL166" s="25">
        <f>MIN(IF(D166="Yes",AR166+ET166,0),100)</f>
        <v>0.5</v>
      </c>
      <c r="FM166" s="25">
        <f>MIN(IF(D166="Yes",AR166+FD166,0), 100)</f>
        <v>0.5</v>
      </c>
      <c r="FN166" s="26">
        <f>FE166*FI166+FF166*FK166+FG166*FL166+FH166*FM166</f>
        <v>-3.9999999999999996</v>
      </c>
      <c r="FO166" s="26">
        <f>FE166*FJ166+FF166*FK166+FG166*FL166+FH166*FM166</f>
        <v>5.2735593669694936E-16</v>
      </c>
    </row>
    <row r="167" spans="1:171" customFormat="1" x14ac:dyDescent="0.3">
      <c r="A167">
        <v>1402019092</v>
      </c>
      <c r="B167" t="s">
        <v>286</v>
      </c>
      <c r="C167" t="s">
        <v>140</v>
      </c>
      <c r="D167" s="2" t="s">
        <v>301</v>
      </c>
      <c r="E167" s="6"/>
      <c r="F167" s="6"/>
      <c r="G167" s="7"/>
      <c r="H167" s="7"/>
      <c r="I167" s="6"/>
      <c r="J167" s="6"/>
      <c r="K167" s="7"/>
      <c r="L167" s="7"/>
      <c r="M167" s="6"/>
      <c r="N167" s="8"/>
      <c r="O167" s="7"/>
      <c r="P167" s="7"/>
      <c r="Q167" s="6"/>
      <c r="R167" s="8"/>
      <c r="S167" s="7"/>
      <c r="T167" s="7"/>
      <c r="U167" s="6"/>
      <c r="V167" s="16"/>
      <c r="W167" s="7"/>
      <c r="X167" s="7"/>
      <c r="Y167" s="6"/>
      <c r="Z167" s="6"/>
      <c r="AA167" s="7"/>
      <c r="AB167" s="7"/>
      <c r="AC167" s="6"/>
      <c r="AD167" s="6"/>
      <c r="AE167" s="7"/>
      <c r="AF167" s="8"/>
      <c r="AG167" s="10">
        <v>14</v>
      </c>
      <c r="AH167" s="10">
        <v>10</v>
      </c>
      <c r="AI167" s="10">
        <f>COUNT(E167:AF167)</f>
        <v>0</v>
      </c>
      <c r="AJ167" s="22">
        <f>IF(D167="Yes",(AG167-AI167+(DI167-50)/AH167)/AG167,0)</f>
        <v>0.42142857142857143</v>
      </c>
      <c r="AK167" s="11">
        <f>SUM(E167:AF167)</f>
        <v>0</v>
      </c>
      <c r="AL167" s="10">
        <f>MAX(AK167-AM167-AN167,0)*-1</f>
        <v>0</v>
      </c>
      <c r="AM167" s="10">
        <v>10</v>
      </c>
      <c r="AN167" s="10">
        <v>3</v>
      </c>
      <c r="AO167" s="7">
        <f>AK167+AL167+AP167</f>
        <v>0</v>
      </c>
      <c r="AP167" s="6"/>
      <c r="AQ167" s="3">
        <v>0.5</v>
      </c>
      <c r="AR167" s="15">
        <f>MIN(AO167,AM167)*AQ167</f>
        <v>0</v>
      </c>
      <c r="AS167" s="6">
        <v>0</v>
      </c>
      <c r="AT167" s="6">
        <v>0</v>
      </c>
      <c r="AU167" s="6">
        <v>1</v>
      </c>
      <c r="AV167" s="6">
        <v>0</v>
      </c>
      <c r="AW167" s="7"/>
      <c r="AX167" s="7">
        <v>-5</v>
      </c>
      <c r="AY167" s="7"/>
      <c r="AZ167" s="7">
        <v>-5</v>
      </c>
      <c r="BA167" s="6"/>
      <c r="BB167" s="6">
        <v>3</v>
      </c>
      <c r="BC167" s="6"/>
      <c r="BD167" s="6">
        <v>-5</v>
      </c>
      <c r="BE167" s="7"/>
      <c r="BF167" s="7">
        <f>IF(EF167&gt;=70, 5, 0)</f>
        <v>0</v>
      </c>
      <c r="BG167" s="7"/>
      <c r="BH167" s="7"/>
      <c r="BI167" s="7">
        <v>-5</v>
      </c>
      <c r="BJ167" s="6"/>
      <c r="BK167" s="6">
        <f>IF(EW167&gt;=70, 6, 0)</f>
        <v>0</v>
      </c>
      <c r="BL167" s="6">
        <v>0</v>
      </c>
      <c r="BM167" s="7">
        <v>-5</v>
      </c>
      <c r="BN167" s="7">
        <v>-5</v>
      </c>
      <c r="BO167" s="7">
        <v>-5</v>
      </c>
      <c r="BP167" s="6"/>
      <c r="BQ167" s="6">
        <f>IF(EZ167&gt;=70, 6, 0)</f>
        <v>0</v>
      </c>
      <c r="BR167" s="6">
        <v>-5</v>
      </c>
      <c r="BS167" s="7"/>
      <c r="BT167" s="7">
        <v>-5</v>
      </c>
      <c r="BU167" s="7">
        <v>-5</v>
      </c>
      <c r="BV167" s="6">
        <v>5</v>
      </c>
      <c r="BW167" s="6">
        <v>-5</v>
      </c>
      <c r="BX167" s="6">
        <f>IF(EK167&gt;=70, 5, 0)</f>
        <v>0</v>
      </c>
      <c r="BY167" s="6">
        <v>-5</v>
      </c>
      <c r="BZ167" s="6">
        <v>0</v>
      </c>
      <c r="CA167" s="6">
        <v>0</v>
      </c>
      <c r="CB167" s="6">
        <v>0</v>
      </c>
      <c r="CC167" s="6">
        <v>0</v>
      </c>
      <c r="CD167" s="6">
        <v>0</v>
      </c>
      <c r="CE167" s="6">
        <v>0</v>
      </c>
      <c r="CF167" s="6">
        <v>0</v>
      </c>
      <c r="CG167" s="6">
        <v>0</v>
      </c>
      <c r="CH167" s="6">
        <v>0</v>
      </c>
      <c r="CI167" s="6">
        <v>0</v>
      </c>
      <c r="CJ167" s="6">
        <v>-5</v>
      </c>
      <c r="CK167" s="7">
        <v>-5</v>
      </c>
      <c r="CL167" s="7">
        <v>-5</v>
      </c>
      <c r="CM167" s="7">
        <v>-5</v>
      </c>
      <c r="CN167" s="6">
        <v>-5</v>
      </c>
      <c r="CO167" s="6">
        <f>IF(ES167&gt;=70, 5, 0)</f>
        <v>0</v>
      </c>
      <c r="CP167" s="6">
        <v>-5</v>
      </c>
      <c r="CQ167" s="6"/>
      <c r="CR167" s="6">
        <v>-5</v>
      </c>
      <c r="CS167" s="7"/>
      <c r="CT167" s="7">
        <f>IF(FC167&gt;=70, 6, 0)</f>
        <v>0</v>
      </c>
      <c r="CU167" s="7">
        <v>-5</v>
      </c>
      <c r="CV167" s="6"/>
      <c r="CW167" s="7">
        <v>0</v>
      </c>
      <c r="CX167" s="7">
        <v>0</v>
      </c>
      <c r="CY167" s="7">
        <v>10</v>
      </c>
      <c r="CZ167" s="7">
        <v>0</v>
      </c>
      <c r="DA167" s="7">
        <v>0</v>
      </c>
      <c r="DB167" s="7">
        <f>IF(AND(DS167&gt;0,DW167&gt;0),4,0)</f>
        <v>0</v>
      </c>
      <c r="DC167" s="7">
        <f>IF(AND(EF167&gt;0,EK167&gt;0,EP167&gt;0),4,0)</f>
        <v>0</v>
      </c>
      <c r="DD167" s="7">
        <f>IF(SUM(BW167,BY167,CB167,CC167,CE167,CH167,CK167,CL167,CN167,CP167)&gt;-1,4,0)</f>
        <v>0</v>
      </c>
      <c r="DE167" s="7">
        <f>IF(FC167&gt;0,4,0)</f>
        <v>0</v>
      </c>
      <c r="DF167" s="6"/>
      <c r="DG167" s="10">
        <f>SUM(AS167:DF167)</f>
        <v>-81</v>
      </c>
      <c r="DH167" s="10">
        <v>50</v>
      </c>
      <c r="DI167" s="17">
        <f>DG167+DH167</f>
        <v>-31</v>
      </c>
      <c r="DJ167" s="1">
        <v>34.29</v>
      </c>
      <c r="DK167" s="18">
        <v>0</v>
      </c>
      <c r="DL167" s="18">
        <v>0</v>
      </c>
      <c r="DM167" s="29">
        <f>AVERAGE(DK167:DL167)</f>
        <v>0</v>
      </c>
      <c r="DN167" s="1">
        <v>0</v>
      </c>
      <c r="DO167" s="29">
        <v>0</v>
      </c>
      <c r="DP167" s="1">
        <v>0</v>
      </c>
      <c r="DQ167" s="1"/>
      <c r="DR167" s="1">
        <f>IF(DQ167&gt;68, 68, DQ167)</f>
        <v>0</v>
      </c>
      <c r="DS167" s="1">
        <f>MAX(DP167,DR167)</f>
        <v>0</v>
      </c>
      <c r="DT167" s="29"/>
      <c r="DU167" s="29"/>
      <c r="DV167" s="29">
        <f>IF(DU167&gt;68,68,DU167)</f>
        <v>0</v>
      </c>
      <c r="DW167" s="29">
        <f>MAX(DT167,DV167)</f>
        <v>0</v>
      </c>
      <c r="DX167" s="18">
        <v>0</v>
      </c>
      <c r="DY167" s="18">
        <v>0</v>
      </c>
      <c r="DZ167" s="1"/>
      <c r="EA167" s="15">
        <f>AVERAGE(DJ167,DM167:DO167, DS167, DW167)</f>
        <v>5.7149999999999999</v>
      </c>
      <c r="EB167" s="1">
        <v>40</v>
      </c>
      <c r="EC167" s="1">
        <v>0</v>
      </c>
      <c r="ED167" s="1">
        <v>0</v>
      </c>
      <c r="EE167" s="1">
        <f>IF(ED167&gt;68,68,ED167)</f>
        <v>0</v>
      </c>
      <c r="EF167" s="1">
        <f>MAX(EB167:EC167,EE167)</f>
        <v>40</v>
      </c>
      <c r="EG167" s="29">
        <v>0</v>
      </c>
      <c r="EH167" s="29">
        <v>0</v>
      </c>
      <c r="EI167" s="29">
        <v>0</v>
      </c>
      <c r="EJ167" s="29">
        <f>IF(EI167&gt;68,68,EI167)</f>
        <v>0</v>
      </c>
      <c r="EK167" s="29">
        <f>MAX(EG167:EH167,EJ167)</f>
        <v>0</v>
      </c>
      <c r="EL167" s="1">
        <v>0</v>
      </c>
      <c r="EM167" s="1">
        <v>0</v>
      </c>
      <c r="EN167" s="1">
        <v>0</v>
      </c>
      <c r="EO167" s="1">
        <f>IF(EN167&gt;68,68,EN167)</f>
        <v>0</v>
      </c>
      <c r="EP167" s="1">
        <f>MAX(EL167:EM167,EO167)</f>
        <v>0</v>
      </c>
      <c r="EQ167" s="29">
        <v>0</v>
      </c>
      <c r="ER167" s="29">
        <v>0</v>
      </c>
      <c r="ES167" s="29"/>
      <c r="ET167" s="15">
        <f>AVERAGE(EF167,EK167,EP167,ES167)</f>
        <v>13.333333333333334</v>
      </c>
      <c r="EU167" s="1">
        <v>0</v>
      </c>
      <c r="EV167" s="1">
        <v>0</v>
      </c>
      <c r="EW167" s="1">
        <f>MIN(MAX(EU167:EV167)+0.2*FC167, 100)</f>
        <v>0</v>
      </c>
      <c r="EX167" s="29">
        <v>0</v>
      </c>
      <c r="EY167" s="29">
        <v>0</v>
      </c>
      <c r="EZ167" s="29">
        <f>MIN(MAX(EX167:EY167)+0.15*FC167, 100)</f>
        <v>0</v>
      </c>
      <c r="FA167" s="1">
        <v>0</v>
      </c>
      <c r="FB167" s="1">
        <v>0</v>
      </c>
      <c r="FC167" s="1">
        <f>MAX(FA167:FB167)</f>
        <v>0</v>
      </c>
      <c r="FD167" s="15">
        <f>AVERAGE(EW167,EZ167,FC167)</f>
        <v>0</v>
      </c>
      <c r="FE167" s="3">
        <v>0.25</v>
      </c>
      <c r="FF167" s="3">
        <v>0.2</v>
      </c>
      <c r="FG167" s="3">
        <v>0.25</v>
      </c>
      <c r="FH167" s="3">
        <v>0.3</v>
      </c>
      <c r="FI167" s="25">
        <f>MIN(IF(D167="Yes",AR167+DI167,0),100)</f>
        <v>-31</v>
      </c>
      <c r="FJ167" s="25">
        <f>IF(FN167&lt;0,FI167+FN167*-4,FI167)</f>
        <v>-17.905333333333331</v>
      </c>
      <c r="FK167" s="25">
        <f>MIN(IF(D167="Yes",AR167+EA167,0), 100)</f>
        <v>5.7149999999999999</v>
      </c>
      <c r="FL167" s="25">
        <f>MIN(IF(D167="Yes",AR167+ET167,0),100)</f>
        <v>13.333333333333334</v>
      </c>
      <c r="FM167" s="25">
        <f>MIN(IF(D167="Yes",AR167+FD167,0), 100)</f>
        <v>0</v>
      </c>
      <c r="FN167" s="26">
        <f>FE167*FI167+FF167*FK167+FG167*FL167+FH167*FM167</f>
        <v>-3.2736666666666667</v>
      </c>
      <c r="FO167" s="26">
        <f>FE167*FJ167+FF167*FK167+FG167*FL167+FH167*FM167</f>
        <v>4.4408920985006262E-16</v>
      </c>
    </row>
    <row r="168" spans="1:171" customFormat="1" x14ac:dyDescent="0.3">
      <c r="A168" s="30">
        <v>1402017046</v>
      </c>
      <c r="B168" s="30" t="s">
        <v>115</v>
      </c>
      <c r="C168" t="s">
        <v>112</v>
      </c>
      <c r="D168" s="2" t="s">
        <v>302</v>
      </c>
      <c r="E168" s="6"/>
      <c r="F168" s="6"/>
      <c r="G168" s="7"/>
      <c r="H168" s="7"/>
      <c r="I168" s="6"/>
      <c r="J168" s="6"/>
      <c r="K168" s="7"/>
      <c r="L168" s="7"/>
      <c r="M168" s="6"/>
      <c r="N168" s="8"/>
      <c r="O168" s="7"/>
      <c r="P168" s="7"/>
      <c r="Q168" s="6"/>
      <c r="R168" s="8"/>
      <c r="S168" s="7"/>
      <c r="T168" s="7"/>
      <c r="U168" s="6"/>
      <c r="V168" s="6"/>
      <c r="W168" s="7"/>
      <c r="X168" s="7"/>
      <c r="Y168" s="6"/>
      <c r="Z168" s="6"/>
      <c r="AA168" s="7"/>
      <c r="AB168" s="7"/>
      <c r="AC168" s="6"/>
      <c r="AD168" s="6"/>
      <c r="AE168" s="7"/>
      <c r="AF168" s="8"/>
      <c r="AG168" s="10">
        <v>14</v>
      </c>
      <c r="AH168" s="10">
        <v>10</v>
      </c>
      <c r="AI168" s="10">
        <f>COUNT(E168:AF168)</f>
        <v>0</v>
      </c>
      <c r="AJ168" s="22">
        <f>IF(D168="Yes",(AG168-AI168+(DI168-50)/AH168)/AG168,0)</f>
        <v>0</v>
      </c>
      <c r="AK168" s="11">
        <f>SUM(E168:AF168)</f>
        <v>0</v>
      </c>
      <c r="AL168" s="10">
        <f>MAX(AK168-AM168-AN168,0)*-1</f>
        <v>0</v>
      </c>
      <c r="AM168" s="10">
        <v>10</v>
      </c>
      <c r="AN168" s="10">
        <v>3</v>
      </c>
      <c r="AO168" s="7">
        <f>AK168+AL168+AP168</f>
        <v>0</v>
      </c>
      <c r="AP168" s="6"/>
      <c r="AQ168" s="3">
        <v>0.5</v>
      </c>
      <c r="AR168" s="15">
        <f>MIN(AO168,AM168)*AQ168</f>
        <v>0</v>
      </c>
      <c r="AS168" s="6">
        <v>0</v>
      </c>
      <c r="AT168" s="6">
        <v>0</v>
      </c>
      <c r="AU168" s="6">
        <v>-5</v>
      </c>
      <c r="AV168" s="6">
        <v>0</v>
      </c>
      <c r="AW168" s="7"/>
      <c r="AX168" s="7">
        <v>-5</v>
      </c>
      <c r="AY168" s="7"/>
      <c r="AZ168" s="7">
        <v>-5</v>
      </c>
      <c r="BA168" s="6"/>
      <c r="BB168" s="6">
        <v>-5</v>
      </c>
      <c r="BC168" s="6"/>
      <c r="BD168" s="6">
        <v>-5</v>
      </c>
      <c r="BE168" s="7"/>
      <c r="BF168" s="7">
        <f>IF(EF168&gt;=70, 5, 0)</f>
        <v>0</v>
      </c>
      <c r="BG168" s="7"/>
      <c r="BH168" s="7"/>
      <c r="BI168" s="7">
        <v>-5</v>
      </c>
      <c r="BJ168" s="6"/>
      <c r="BK168" s="6">
        <f>IF(EW168&gt;=70, 6, 0)</f>
        <v>0</v>
      </c>
      <c r="BL168" s="6">
        <v>-5</v>
      </c>
      <c r="BM168" s="7">
        <v>-5</v>
      </c>
      <c r="BN168" s="7">
        <v>-5</v>
      </c>
      <c r="BO168" s="7">
        <v>-5</v>
      </c>
      <c r="BP168" s="6"/>
      <c r="BQ168" s="6">
        <f>IF(EZ168&gt;=70, 6, 0)</f>
        <v>0</v>
      </c>
      <c r="BR168" s="6">
        <v>-5</v>
      </c>
      <c r="BS168" s="7"/>
      <c r="BT168" s="7">
        <v>-5</v>
      </c>
      <c r="BU168" s="7">
        <v>-5</v>
      </c>
      <c r="BV168" s="6"/>
      <c r="BW168" s="6">
        <v>-5</v>
      </c>
      <c r="BX168" s="6">
        <f>IF(EK168&gt;=70, 5, 0)</f>
        <v>0</v>
      </c>
      <c r="BY168" s="6">
        <v>-5</v>
      </c>
      <c r="BZ168" s="6">
        <v>0</v>
      </c>
      <c r="CA168" s="6">
        <v>0</v>
      </c>
      <c r="CB168" s="6">
        <v>0</v>
      </c>
      <c r="CC168" s="6">
        <v>0</v>
      </c>
      <c r="CD168" s="6">
        <v>0</v>
      </c>
      <c r="CE168" s="6">
        <v>0</v>
      </c>
      <c r="CF168" s="6">
        <v>0</v>
      </c>
      <c r="CG168" s="6">
        <v>0</v>
      </c>
      <c r="CH168" s="6">
        <v>0</v>
      </c>
      <c r="CI168" s="6">
        <v>0</v>
      </c>
      <c r="CJ168" s="6">
        <v>-5</v>
      </c>
      <c r="CK168" s="7">
        <v>-5</v>
      </c>
      <c r="CL168" s="7">
        <v>-5</v>
      </c>
      <c r="CM168" s="7">
        <v>-5</v>
      </c>
      <c r="CN168" s="6">
        <v>-5</v>
      </c>
      <c r="CO168" s="6">
        <f>IF(ES168&gt;=70, 5, 0)</f>
        <v>0</v>
      </c>
      <c r="CP168" s="6">
        <v>-5</v>
      </c>
      <c r="CQ168" s="6"/>
      <c r="CR168" s="6">
        <v>-5</v>
      </c>
      <c r="CS168" s="7"/>
      <c r="CT168" s="7">
        <f>IF(FC168&gt;=70, 6, 0)</f>
        <v>0</v>
      </c>
      <c r="CU168" s="7">
        <v>-5</v>
      </c>
      <c r="CV168" s="6"/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f>IF(AND(DS168&gt;0,DW168&gt;0),4,0)</f>
        <v>0</v>
      </c>
      <c r="DC168" s="7">
        <f>IF(AND(EF168&gt;0,EK168&gt;0,EP168&gt;0),4,0)</f>
        <v>0</v>
      </c>
      <c r="DD168" s="7">
        <f>IF(SUM(BW168,BY168,CB168,CC168,CE168,CH168,CK168,CL168,CN168,CP168)&gt;-1,4,0)</f>
        <v>0</v>
      </c>
      <c r="DE168" s="7">
        <f>IF(FC168&gt;0,4,0)</f>
        <v>0</v>
      </c>
      <c r="DF168" s="6"/>
      <c r="DG168" s="10">
        <f>SUM(AS168:DF168)</f>
        <v>-115</v>
      </c>
      <c r="DH168" s="10">
        <v>50</v>
      </c>
      <c r="DI168" s="17">
        <f>DG168+DH168</f>
        <v>-65</v>
      </c>
      <c r="DJ168" s="1">
        <v>0</v>
      </c>
      <c r="DK168" s="18">
        <v>0</v>
      </c>
      <c r="DL168" s="18">
        <v>0</v>
      </c>
      <c r="DM168" s="29">
        <f>AVERAGE(DK168:DL168)</f>
        <v>0</v>
      </c>
      <c r="DN168" s="1">
        <v>0</v>
      </c>
      <c r="DO168" s="29">
        <v>0</v>
      </c>
      <c r="DP168" s="1">
        <v>0</v>
      </c>
      <c r="DQ168" s="1"/>
      <c r="DR168" s="1">
        <f>IF(DQ168&gt;68, 68, DQ168)</f>
        <v>0</v>
      </c>
      <c r="DS168" s="1">
        <f>MAX(DP168,DR168)</f>
        <v>0</v>
      </c>
      <c r="DT168" s="29"/>
      <c r="DU168" s="29"/>
      <c r="DV168" s="29">
        <f>IF(DU168&gt;68,68,DU168)</f>
        <v>0</v>
      </c>
      <c r="DW168" s="29">
        <f>MAX(DT168,DV168)</f>
        <v>0</v>
      </c>
      <c r="DX168" s="18">
        <v>0</v>
      </c>
      <c r="DY168" s="18">
        <v>0</v>
      </c>
      <c r="DZ168" s="1"/>
      <c r="EA168" s="15">
        <f>AVERAGE(DJ168,DM168:DO168, DS168, DW168)</f>
        <v>0</v>
      </c>
      <c r="EB168" s="1">
        <v>0</v>
      </c>
      <c r="EC168" s="1">
        <v>0</v>
      </c>
      <c r="ED168" s="1">
        <v>0</v>
      </c>
      <c r="EE168" s="1">
        <f>IF(ED168&gt;68,68,ED168)</f>
        <v>0</v>
      </c>
      <c r="EF168" s="1">
        <f>MAX(EB168:EC168,EE168)</f>
        <v>0</v>
      </c>
      <c r="EG168" s="29">
        <v>0</v>
      </c>
      <c r="EH168" s="29">
        <v>0</v>
      </c>
      <c r="EI168" s="29">
        <v>0</v>
      </c>
      <c r="EJ168" s="29">
        <f>IF(EI168&gt;68,68,EI168)</f>
        <v>0</v>
      </c>
      <c r="EK168" s="29">
        <f>MAX(EG168:EH168,EJ168)</f>
        <v>0</v>
      </c>
      <c r="EL168" s="1">
        <v>0</v>
      </c>
      <c r="EM168" s="1">
        <v>0</v>
      </c>
      <c r="EN168" s="1">
        <v>0</v>
      </c>
      <c r="EO168" s="1">
        <f>IF(EN168&gt;68,68,EN168)</f>
        <v>0</v>
      </c>
      <c r="EP168" s="1">
        <f>MAX(EL168:EM168,EO168)</f>
        <v>0</v>
      </c>
      <c r="EQ168" s="29">
        <v>0</v>
      </c>
      <c r="ER168" s="29">
        <v>0</v>
      </c>
      <c r="ES168" s="29"/>
      <c r="ET168" s="15">
        <f>AVERAGE(EF168,EK168,EP168,ES168)</f>
        <v>0</v>
      </c>
      <c r="EU168" s="1">
        <v>0</v>
      </c>
      <c r="EV168" s="1">
        <v>0</v>
      </c>
      <c r="EW168" s="1">
        <f>MIN(MAX(EU168:EV168)+0.2*FC168, 100)</f>
        <v>0</v>
      </c>
      <c r="EX168" s="29">
        <v>0</v>
      </c>
      <c r="EY168" s="29">
        <v>0</v>
      </c>
      <c r="EZ168" s="29">
        <f>MIN(MAX(EX168:EY168)+0.15*FC168, 100)</f>
        <v>0</v>
      </c>
      <c r="FA168" s="1">
        <v>0</v>
      </c>
      <c r="FB168" s="1">
        <v>0</v>
      </c>
      <c r="FC168" s="1">
        <f>MAX(FA168:FB168)</f>
        <v>0</v>
      </c>
      <c r="FD168" s="15">
        <f>AVERAGE(EW168,EZ168,FC168)</f>
        <v>0</v>
      </c>
      <c r="FE168" s="3">
        <v>0.25</v>
      </c>
      <c r="FF168" s="3">
        <v>0.2</v>
      </c>
      <c r="FG168" s="3">
        <v>0.25</v>
      </c>
      <c r="FH168" s="3">
        <v>0.3</v>
      </c>
      <c r="FI168" s="25">
        <f>MIN(IF(D168="Yes",AR168+DI168,0),100)</f>
        <v>0</v>
      </c>
      <c r="FJ168" s="25">
        <f>IF(FN168&lt;0,FI168+FN168*-4,FI168)</f>
        <v>0</v>
      </c>
      <c r="FK168" s="25">
        <f>MIN(IF(D168="Yes",AR168+EA168,0), 100)</f>
        <v>0</v>
      </c>
      <c r="FL168" s="25">
        <f>MIN(IF(D168="Yes",AR168+ET168,0),100)</f>
        <v>0</v>
      </c>
      <c r="FM168" s="25">
        <f>MIN(IF(D168="Yes",AR168+FD168,0), 100)</f>
        <v>0</v>
      </c>
      <c r="FN168" s="26">
        <f>FE168*FI168+FF168*FK168+FG168*FL168+FH168*FM168</f>
        <v>0</v>
      </c>
      <c r="FO168" s="26">
        <f>FE168*FJ168+FF168*FK168+FG168*FL168+FH168*FM168</f>
        <v>0</v>
      </c>
    </row>
    <row r="169" spans="1:171" customFormat="1" x14ac:dyDescent="0.3">
      <c r="A169" s="30">
        <v>1402017049</v>
      </c>
      <c r="B169" s="30" t="s">
        <v>116</v>
      </c>
      <c r="C169" t="s">
        <v>112</v>
      </c>
      <c r="D169" s="2" t="s">
        <v>301</v>
      </c>
      <c r="E169" s="6"/>
      <c r="F169" s="6"/>
      <c r="G169" s="7"/>
      <c r="H169" s="7"/>
      <c r="I169" s="6">
        <v>0</v>
      </c>
      <c r="J169" s="6">
        <v>1</v>
      </c>
      <c r="K169" s="7"/>
      <c r="L169" s="7"/>
      <c r="M169" s="6"/>
      <c r="N169" s="8"/>
      <c r="O169" s="7"/>
      <c r="P169" s="7"/>
      <c r="Q169" s="6"/>
      <c r="R169" s="8"/>
      <c r="S169" s="7"/>
      <c r="T169" s="7"/>
      <c r="U169" s="6"/>
      <c r="V169" s="6"/>
      <c r="W169" s="7"/>
      <c r="X169" s="7"/>
      <c r="Y169" s="6"/>
      <c r="Z169" s="6"/>
      <c r="AA169" s="7"/>
      <c r="AB169" s="7"/>
      <c r="AC169" s="6"/>
      <c r="AD169" s="6"/>
      <c r="AE169" s="7"/>
      <c r="AF169" s="8"/>
      <c r="AG169" s="10">
        <v>14</v>
      </c>
      <c r="AH169" s="10">
        <v>10</v>
      </c>
      <c r="AI169" s="10">
        <f>COUNT(E169:AF169)</f>
        <v>2</v>
      </c>
      <c r="AJ169" s="22">
        <f>IF(D169="Yes",(AG169-AI169+(DI169-50)/AH169)/AG169,0)</f>
        <v>0.39285714285714285</v>
      </c>
      <c r="AK169" s="11">
        <f>SUM(E169:AF169)</f>
        <v>1</v>
      </c>
      <c r="AL169" s="10">
        <f>MAX(AK169-AM169-AN169,0)*-1</f>
        <v>0</v>
      </c>
      <c r="AM169" s="10">
        <v>10</v>
      </c>
      <c r="AN169" s="10">
        <v>3</v>
      </c>
      <c r="AO169" s="7">
        <f>AK169+AL169+AP169</f>
        <v>1</v>
      </c>
      <c r="AP169" s="6"/>
      <c r="AQ169" s="3">
        <v>0.5</v>
      </c>
      <c r="AR169" s="15">
        <f>MIN(AO169,AM169)*AQ169</f>
        <v>0.5</v>
      </c>
      <c r="AS169" s="6">
        <v>0</v>
      </c>
      <c r="AT169" s="6">
        <v>0</v>
      </c>
      <c r="AU169" s="6">
        <v>-5</v>
      </c>
      <c r="AV169" s="6">
        <v>0</v>
      </c>
      <c r="AW169" s="7"/>
      <c r="AX169" s="7">
        <v>0</v>
      </c>
      <c r="AY169" s="7"/>
      <c r="AZ169" s="7">
        <v>0</v>
      </c>
      <c r="BA169" s="6"/>
      <c r="BB169" s="6">
        <v>0</v>
      </c>
      <c r="BC169" s="6"/>
      <c r="BD169" s="6">
        <v>-5</v>
      </c>
      <c r="BE169" s="7"/>
      <c r="BF169" s="7">
        <f>IF(EF169&gt;=70, 5, 0)</f>
        <v>0</v>
      </c>
      <c r="BG169" s="7"/>
      <c r="BH169" s="7"/>
      <c r="BI169" s="7">
        <v>-5</v>
      </c>
      <c r="BJ169" s="6"/>
      <c r="BK169" s="6">
        <f>IF(EW169&gt;=70, 6, 0)</f>
        <v>0</v>
      </c>
      <c r="BL169" s="6">
        <v>-5</v>
      </c>
      <c r="BM169" s="7">
        <v>0</v>
      </c>
      <c r="BN169" s="7">
        <v>-5</v>
      </c>
      <c r="BO169" s="7">
        <v>-5</v>
      </c>
      <c r="BP169" s="6"/>
      <c r="BQ169" s="6">
        <f>IF(EZ169&gt;=70, 6, 0)</f>
        <v>0</v>
      </c>
      <c r="BR169" s="6">
        <v>-5</v>
      </c>
      <c r="BS169" s="7"/>
      <c r="BT169" s="7">
        <v>-5</v>
      </c>
      <c r="BU169" s="7">
        <v>-5</v>
      </c>
      <c r="BV169" s="6"/>
      <c r="BW169" s="6">
        <v>-5</v>
      </c>
      <c r="BX169" s="6">
        <f>IF(EK169&gt;=70, 5, 0)</f>
        <v>0</v>
      </c>
      <c r="BY169" s="6">
        <v>-5</v>
      </c>
      <c r="BZ169" s="6">
        <v>0</v>
      </c>
      <c r="CA169" s="6">
        <v>0</v>
      </c>
      <c r="CB169" s="6">
        <v>0</v>
      </c>
      <c r="CC169" s="6">
        <v>0</v>
      </c>
      <c r="CD169" s="6">
        <v>0</v>
      </c>
      <c r="CE169" s="6">
        <v>0</v>
      </c>
      <c r="CF169" s="6">
        <v>0</v>
      </c>
      <c r="CG169" s="6">
        <v>0</v>
      </c>
      <c r="CH169" s="6">
        <v>0</v>
      </c>
      <c r="CI169" s="6">
        <v>0</v>
      </c>
      <c r="CJ169" s="6">
        <v>-5</v>
      </c>
      <c r="CK169" s="7">
        <v>-5</v>
      </c>
      <c r="CL169" s="7">
        <v>-5</v>
      </c>
      <c r="CM169" s="7">
        <v>-5</v>
      </c>
      <c r="CN169" s="6">
        <v>-5</v>
      </c>
      <c r="CO169" s="6">
        <f>IF(ES169&gt;=70, 5, 0)</f>
        <v>0</v>
      </c>
      <c r="CP169" s="6">
        <v>-5</v>
      </c>
      <c r="CQ169" s="6"/>
      <c r="CR169" s="6">
        <v>-5</v>
      </c>
      <c r="CS169" s="7"/>
      <c r="CT169" s="7">
        <f>IF(FC169&gt;=70, 6, 0)</f>
        <v>0</v>
      </c>
      <c r="CU169" s="7">
        <v>-5</v>
      </c>
      <c r="CV169" s="6"/>
      <c r="CW169" s="7">
        <v>0</v>
      </c>
      <c r="CX169" s="7">
        <v>0</v>
      </c>
      <c r="CY169" s="7">
        <v>25</v>
      </c>
      <c r="CZ169" s="7">
        <v>0</v>
      </c>
      <c r="DA169" s="7">
        <v>0</v>
      </c>
      <c r="DB169" s="7">
        <f>IF(AND(DS169&gt;0,DW169&gt;0),4,0)</f>
        <v>0</v>
      </c>
      <c r="DC169" s="7">
        <f>IF(AND(EF169&gt;0,EK169&gt;0,EP169&gt;0),4,0)</f>
        <v>0</v>
      </c>
      <c r="DD169" s="7">
        <f>IF(SUM(BW169,BY169,CB169,CC169,CE169,CH169,CK169,CL169,CN169,CP169)&gt;-1,4,0)</f>
        <v>0</v>
      </c>
      <c r="DE169" s="7">
        <f>IF(FC169&gt;0,4,0)</f>
        <v>0</v>
      </c>
      <c r="DF169" s="6">
        <v>5</v>
      </c>
      <c r="DG169" s="10">
        <f>SUM(AS169:DF169)</f>
        <v>-65</v>
      </c>
      <c r="DH169" s="10">
        <v>50</v>
      </c>
      <c r="DI169" s="17">
        <f>DG169+DH169</f>
        <v>-15</v>
      </c>
      <c r="DJ169" s="1">
        <v>0</v>
      </c>
      <c r="DK169" s="18">
        <v>0</v>
      </c>
      <c r="DL169" s="18">
        <v>0</v>
      </c>
      <c r="DM169" s="29">
        <f>AVERAGE(DK169:DL169)</f>
        <v>0</v>
      </c>
      <c r="DN169" s="1">
        <v>0</v>
      </c>
      <c r="DO169" s="29">
        <v>0</v>
      </c>
      <c r="DP169" s="1">
        <v>0</v>
      </c>
      <c r="DQ169" s="1"/>
      <c r="DR169" s="1">
        <f>IF(DQ169&gt;68, 68, DQ169)</f>
        <v>0</v>
      </c>
      <c r="DS169" s="1">
        <f>MAX(DP169,DR169)</f>
        <v>0</v>
      </c>
      <c r="DT169" s="29"/>
      <c r="DU169" s="29"/>
      <c r="DV169" s="29">
        <f>IF(DU169&gt;68,68,DU169)</f>
        <v>0</v>
      </c>
      <c r="DW169" s="29">
        <f>MAX(DT169,DV169)</f>
        <v>0</v>
      </c>
      <c r="DX169" s="18">
        <v>0</v>
      </c>
      <c r="DY169" s="18">
        <v>0</v>
      </c>
      <c r="DZ169" s="1"/>
      <c r="EA169" s="15">
        <f>AVERAGE(DJ169,DM169:DO169, DS169, DW169)</f>
        <v>0</v>
      </c>
      <c r="EB169" s="1">
        <v>26.67</v>
      </c>
      <c r="EC169" s="1">
        <v>0</v>
      </c>
      <c r="ED169" s="1">
        <v>0</v>
      </c>
      <c r="EE169" s="1">
        <f>IF(ED169&gt;68,68,ED169)</f>
        <v>0</v>
      </c>
      <c r="EF169" s="1">
        <f>MAX(EB169:EC169,EE169)</f>
        <v>26.67</v>
      </c>
      <c r="EG169" s="29">
        <v>0</v>
      </c>
      <c r="EH169" s="29">
        <v>0</v>
      </c>
      <c r="EI169" s="29">
        <v>0</v>
      </c>
      <c r="EJ169" s="29">
        <f>IF(EI169&gt;68,68,EI169)</f>
        <v>0</v>
      </c>
      <c r="EK169" s="29">
        <f>MAX(EG169:EH169,EJ169)</f>
        <v>0</v>
      </c>
      <c r="EL169" s="1">
        <v>0</v>
      </c>
      <c r="EM169" s="1">
        <v>0</v>
      </c>
      <c r="EN169" s="1">
        <v>0</v>
      </c>
      <c r="EO169" s="1">
        <f>IF(EN169&gt;68,68,EN169)</f>
        <v>0</v>
      </c>
      <c r="EP169" s="1">
        <f>MAX(EL169:EM169,EO169)</f>
        <v>0</v>
      </c>
      <c r="EQ169" s="29">
        <v>0</v>
      </c>
      <c r="ER169" s="29">
        <v>0</v>
      </c>
      <c r="ES169" s="29"/>
      <c r="ET169" s="15">
        <f>AVERAGE(EF169,EK169,EP169,ES169)</f>
        <v>8.89</v>
      </c>
      <c r="EU169" s="1">
        <v>0</v>
      </c>
      <c r="EV169" s="1">
        <v>0</v>
      </c>
      <c r="EW169" s="1">
        <f>MIN(MAX(EU169:EV169)+0.2*FC169, 100)</f>
        <v>0</v>
      </c>
      <c r="EX169" s="29">
        <v>8.33</v>
      </c>
      <c r="EY169" s="29">
        <v>0</v>
      </c>
      <c r="EZ169" s="29">
        <f>MIN(MAX(EX169:EY169)+0.15*FC169, 100)</f>
        <v>8.33</v>
      </c>
      <c r="FA169" s="1">
        <v>0</v>
      </c>
      <c r="FB169" s="1">
        <v>0</v>
      </c>
      <c r="FC169" s="1">
        <f>MAX(FA169:FB169)</f>
        <v>0</v>
      </c>
      <c r="FD169" s="15">
        <f>AVERAGE(EW169,EZ169,FC169)</f>
        <v>2.7766666666666668</v>
      </c>
      <c r="FE169" s="3">
        <v>0.25</v>
      </c>
      <c r="FF169" s="3">
        <v>0.2</v>
      </c>
      <c r="FG169" s="3">
        <v>0.25</v>
      </c>
      <c r="FH169" s="3">
        <v>0.3</v>
      </c>
      <c r="FI169" s="25">
        <f>MIN(IF(D169="Yes",AR169+DI169,0),100)</f>
        <v>-14.5</v>
      </c>
      <c r="FJ169" s="25">
        <f>IF(FN169&lt;0,FI169+FN169*-4,FI169)</f>
        <v>-13.722000000000001</v>
      </c>
      <c r="FK169" s="25">
        <f>MIN(IF(D169="Yes",AR169+EA169,0), 100)</f>
        <v>0.5</v>
      </c>
      <c r="FL169" s="25">
        <f>MIN(IF(D169="Yes",AR169+ET169,0),100)</f>
        <v>9.39</v>
      </c>
      <c r="FM169" s="25">
        <f>MIN(IF(D169="Yes",AR169+FD169,0), 100)</f>
        <v>3.2766666666666668</v>
      </c>
      <c r="FN169" s="26">
        <f>FE169*FI169+FF169*FK169+FG169*FL169+FH169*FM169</f>
        <v>-0.19449999999999978</v>
      </c>
      <c r="FO169" s="26">
        <f>FE169*FJ169+FF169*FK169+FG169*FL169+FH169*FM169</f>
        <v>0</v>
      </c>
    </row>
    <row r="170" spans="1:171" customFormat="1" x14ac:dyDescent="0.3">
      <c r="A170" s="30">
        <v>1402017118</v>
      </c>
      <c r="B170" s="30" t="s">
        <v>119</v>
      </c>
      <c r="C170" t="s">
        <v>112</v>
      </c>
      <c r="D170" s="2" t="s">
        <v>301</v>
      </c>
      <c r="E170" s="6"/>
      <c r="F170" s="6"/>
      <c r="G170" s="7">
        <v>1</v>
      </c>
      <c r="H170" s="7"/>
      <c r="I170" s="6"/>
      <c r="J170" s="6"/>
      <c r="K170" s="7"/>
      <c r="L170" s="7"/>
      <c r="M170" s="6"/>
      <c r="N170" s="8"/>
      <c r="O170" s="7"/>
      <c r="P170" s="7"/>
      <c r="Q170" s="6"/>
      <c r="R170" s="8"/>
      <c r="S170" s="7"/>
      <c r="T170" s="7"/>
      <c r="U170" s="6"/>
      <c r="V170" s="16"/>
      <c r="W170" s="7"/>
      <c r="X170" s="7"/>
      <c r="Y170" s="6"/>
      <c r="Z170" s="6"/>
      <c r="AA170" s="7"/>
      <c r="AB170" s="7"/>
      <c r="AC170" s="6"/>
      <c r="AD170" s="6"/>
      <c r="AE170" s="7"/>
      <c r="AF170" s="8"/>
      <c r="AG170" s="10">
        <v>14</v>
      </c>
      <c r="AH170" s="10">
        <v>10</v>
      </c>
      <c r="AI170" s="10">
        <f>COUNT(E170:AF170)</f>
        <v>1</v>
      </c>
      <c r="AJ170" s="22">
        <f>IF(D170="Yes",(AG170-AI170+(DI170-50)/AH170)/AG170,0)</f>
        <v>0.17857142857142858</v>
      </c>
      <c r="AK170" s="11">
        <f>SUM(E170:AF170)</f>
        <v>1</v>
      </c>
      <c r="AL170" s="10">
        <f>MAX(AK170-AM170-AN170,0)*-1</f>
        <v>0</v>
      </c>
      <c r="AM170" s="10">
        <v>10</v>
      </c>
      <c r="AN170" s="10">
        <v>3</v>
      </c>
      <c r="AO170" s="7">
        <f>AK170+AL170+AP170</f>
        <v>1</v>
      </c>
      <c r="AP170" s="6"/>
      <c r="AQ170" s="3">
        <v>0.5</v>
      </c>
      <c r="AR170" s="15">
        <f>MIN(AO170,AM170)*AQ170</f>
        <v>0.5</v>
      </c>
      <c r="AS170" s="6">
        <v>0</v>
      </c>
      <c r="AT170" s="6">
        <v>0</v>
      </c>
      <c r="AU170" s="6">
        <v>-5</v>
      </c>
      <c r="AV170" s="6">
        <v>0</v>
      </c>
      <c r="AW170" s="7"/>
      <c r="AX170" s="7">
        <v>-5</v>
      </c>
      <c r="AY170" s="7"/>
      <c r="AZ170" s="7">
        <v>-5</v>
      </c>
      <c r="BA170" s="6"/>
      <c r="BB170" s="6">
        <v>0</v>
      </c>
      <c r="BC170" s="6"/>
      <c r="BD170" s="6">
        <v>-5</v>
      </c>
      <c r="BE170" s="7"/>
      <c r="BF170" s="7">
        <f>IF(EF170&gt;=70, 5, 0)</f>
        <v>0</v>
      </c>
      <c r="BG170" s="7"/>
      <c r="BH170" s="7"/>
      <c r="BI170" s="7">
        <v>-5</v>
      </c>
      <c r="BJ170" s="6"/>
      <c r="BK170" s="6">
        <f>IF(EW170&gt;=70, 6, 0)</f>
        <v>0</v>
      </c>
      <c r="BL170" s="6">
        <v>-5</v>
      </c>
      <c r="BM170" s="7">
        <v>-5</v>
      </c>
      <c r="BN170" s="7">
        <v>-5</v>
      </c>
      <c r="BO170" s="7">
        <v>-5</v>
      </c>
      <c r="BP170" s="6"/>
      <c r="BQ170" s="6">
        <f>IF(EZ170&gt;=70, 6, 0)</f>
        <v>0</v>
      </c>
      <c r="BR170" s="6">
        <v>-5</v>
      </c>
      <c r="BS170" s="7"/>
      <c r="BT170" s="7">
        <v>-5</v>
      </c>
      <c r="BU170" s="7">
        <v>-5</v>
      </c>
      <c r="BV170" s="6">
        <v>5</v>
      </c>
      <c r="BW170" s="6">
        <v>-5</v>
      </c>
      <c r="BX170" s="6">
        <f>IF(EK170&gt;=70, 5, 0)</f>
        <v>0</v>
      </c>
      <c r="BY170" s="6">
        <v>-5</v>
      </c>
      <c r="BZ170" s="6">
        <v>0</v>
      </c>
      <c r="CA170" s="6">
        <v>0</v>
      </c>
      <c r="CB170" s="6">
        <v>0</v>
      </c>
      <c r="CC170" s="6">
        <v>0</v>
      </c>
      <c r="CD170" s="6">
        <v>0</v>
      </c>
      <c r="CE170" s="6">
        <v>0</v>
      </c>
      <c r="CF170" s="6">
        <v>0</v>
      </c>
      <c r="CG170" s="6">
        <v>0</v>
      </c>
      <c r="CH170" s="6">
        <v>0</v>
      </c>
      <c r="CI170" s="6">
        <v>0</v>
      </c>
      <c r="CJ170" s="6">
        <v>-5</v>
      </c>
      <c r="CK170" s="7">
        <v>-5</v>
      </c>
      <c r="CL170" s="7">
        <v>-5</v>
      </c>
      <c r="CM170" s="7">
        <v>-5</v>
      </c>
      <c r="CN170" s="6">
        <v>-5</v>
      </c>
      <c r="CO170" s="6">
        <f>IF(ES170&gt;=70, 5, 0)</f>
        <v>0</v>
      </c>
      <c r="CP170" s="6">
        <v>-5</v>
      </c>
      <c r="CQ170" s="6"/>
      <c r="CR170" s="6">
        <v>-5</v>
      </c>
      <c r="CS170" s="7"/>
      <c r="CT170" s="7">
        <f>IF(FC170&gt;=70, 6, 0)</f>
        <v>0</v>
      </c>
      <c r="CU170" s="7">
        <v>-5</v>
      </c>
      <c r="CV170" s="6"/>
      <c r="CW170" s="7">
        <v>0</v>
      </c>
      <c r="CX170" s="7">
        <v>0</v>
      </c>
      <c r="CY170" s="7">
        <v>0</v>
      </c>
      <c r="CZ170" s="7">
        <v>0</v>
      </c>
      <c r="DA170" s="7">
        <v>0</v>
      </c>
      <c r="DB170" s="7">
        <f>IF(AND(DS170&gt;0,DW170&gt;0),4,0)</f>
        <v>0</v>
      </c>
      <c r="DC170" s="7">
        <f>IF(AND(EF170&gt;0,EK170&gt;0,EP170&gt;0),4,0)</f>
        <v>0</v>
      </c>
      <c r="DD170" s="7">
        <f>IF(SUM(BW170,BY170,CB170,CC170,CE170,CH170,CK170,CL170,CN170,CP170)&gt;-1,4,0)</f>
        <v>0</v>
      </c>
      <c r="DE170" s="7">
        <f>IF(FC170&gt;0,4,0)</f>
        <v>0</v>
      </c>
      <c r="DF170" s="6"/>
      <c r="DG170" s="10">
        <f>SUM(AS170:DF170)</f>
        <v>-105</v>
      </c>
      <c r="DH170" s="10">
        <v>50</v>
      </c>
      <c r="DI170" s="17">
        <f>DG170+DH170</f>
        <v>-55</v>
      </c>
      <c r="DJ170" s="1">
        <v>0</v>
      </c>
      <c r="DK170" s="18">
        <v>0</v>
      </c>
      <c r="DL170" s="18">
        <v>0</v>
      </c>
      <c r="DM170" s="29">
        <f>AVERAGE(DK170:DL170)</f>
        <v>0</v>
      </c>
      <c r="DN170" s="1">
        <v>0</v>
      </c>
      <c r="DO170" s="29">
        <v>0</v>
      </c>
      <c r="DP170" s="1">
        <v>0</v>
      </c>
      <c r="DQ170" s="1"/>
      <c r="DR170" s="1">
        <f>IF(DQ170&gt;68, 68, DQ170)</f>
        <v>0</v>
      </c>
      <c r="DS170" s="1">
        <f>MAX(DP170,DR170)</f>
        <v>0</v>
      </c>
      <c r="DT170" s="29"/>
      <c r="DU170" s="29"/>
      <c r="DV170" s="29">
        <f>IF(DU170&gt;68,68,DU170)</f>
        <v>0</v>
      </c>
      <c r="DW170" s="29">
        <f>MAX(DT170,DV170)</f>
        <v>0</v>
      </c>
      <c r="DX170" s="18">
        <v>0</v>
      </c>
      <c r="DY170" s="18">
        <v>0</v>
      </c>
      <c r="DZ170" s="1"/>
      <c r="EA170" s="15">
        <f>AVERAGE(DJ170,DM170:DO170, DS170, DW170)</f>
        <v>0</v>
      </c>
      <c r="EB170" s="1">
        <v>26.67</v>
      </c>
      <c r="EC170" s="1">
        <v>0</v>
      </c>
      <c r="ED170" s="1">
        <v>0</v>
      </c>
      <c r="EE170" s="1">
        <f>IF(ED170&gt;68,68,ED170)</f>
        <v>0</v>
      </c>
      <c r="EF170" s="1">
        <f>MAX(EB170:EC170,EE170)</f>
        <v>26.67</v>
      </c>
      <c r="EG170" s="29">
        <v>0</v>
      </c>
      <c r="EH170" s="29">
        <v>0</v>
      </c>
      <c r="EI170" s="29">
        <v>0</v>
      </c>
      <c r="EJ170" s="29">
        <f>IF(EI170&gt;68,68,EI170)</f>
        <v>0</v>
      </c>
      <c r="EK170" s="29">
        <f>MAX(EG170:EH170,EJ170)</f>
        <v>0</v>
      </c>
      <c r="EL170" s="1">
        <v>0</v>
      </c>
      <c r="EM170" s="1">
        <v>0</v>
      </c>
      <c r="EN170" s="1">
        <v>0</v>
      </c>
      <c r="EO170" s="1">
        <f>IF(EN170&gt;68,68,EN170)</f>
        <v>0</v>
      </c>
      <c r="EP170" s="1">
        <f>MAX(EL170:EM170,EO170)</f>
        <v>0</v>
      </c>
      <c r="EQ170" s="29">
        <v>0</v>
      </c>
      <c r="ER170" s="29">
        <v>0</v>
      </c>
      <c r="ES170" s="29"/>
      <c r="ET170" s="15">
        <f>AVERAGE(EF170,EK170,EP170,ES170)</f>
        <v>8.89</v>
      </c>
      <c r="EU170" s="1">
        <v>0</v>
      </c>
      <c r="EV170" s="1">
        <v>0</v>
      </c>
      <c r="EW170" s="1">
        <f>MIN(MAX(EU170:EV170)+0.2*FC170, 100)</f>
        <v>0</v>
      </c>
      <c r="EX170" s="29">
        <v>0</v>
      </c>
      <c r="EY170" s="29">
        <v>0</v>
      </c>
      <c r="EZ170" s="29">
        <f>MIN(MAX(EX170:EY170)+0.15*FC170, 100)</f>
        <v>0</v>
      </c>
      <c r="FA170" s="1">
        <v>0</v>
      </c>
      <c r="FB170" s="1">
        <v>0</v>
      </c>
      <c r="FC170" s="1">
        <f>MAX(FA170:FB170)</f>
        <v>0</v>
      </c>
      <c r="FD170" s="15">
        <f>AVERAGE(EW170,EZ170,FC170)</f>
        <v>0</v>
      </c>
      <c r="FE170" s="3">
        <v>0.25</v>
      </c>
      <c r="FF170" s="3">
        <v>0.2</v>
      </c>
      <c r="FG170" s="3">
        <v>0.25</v>
      </c>
      <c r="FH170" s="3">
        <v>0.3</v>
      </c>
      <c r="FI170" s="25">
        <f>MIN(IF(D170="Yes",AR170+DI170,0),100)</f>
        <v>-54.5</v>
      </c>
      <c r="FJ170" s="25">
        <f>IF(FN170&lt;0,FI170+FN170*-4,FI170)</f>
        <v>-10.39</v>
      </c>
      <c r="FK170" s="25">
        <f>MIN(IF(D170="Yes",AR170+EA170,0), 100)</f>
        <v>0.5</v>
      </c>
      <c r="FL170" s="25">
        <f>MIN(IF(D170="Yes",AR170+ET170,0),100)</f>
        <v>9.39</v>
      </c>
      <c r="FM170" s="25">
        <f>MIN(IF(D170="Yes",AR170+FD170,0), 100)</f>
        <v>0.5</v>
      </c>
      <c r="FN170" s="26">
        <f>FE170*FI170+FF170*FK170+FG170*FL170+FH170*FM170</f>
        <v>-11.0275</v>
      </c>
      <c r="FO170" s="26">
        <f>FE170*FJ170+FF170*FK170+FG170*FL170+FH170*FM170</f>
        <v>0</v>
      </c>
    </row>
    <row r="171" spans="1:171" customFormat="1" x14ac:dyDescent="0.3">
      <c r="A171">
        <v>1402018080</v>
      </c>
      <c r="B171" t="s">
        <v>190</v>
      </c>
      <c r="C171" t="s">
        <v>114</v>
      </c>
      <c r="D171" s="2" t="s">
        <v>301</v>
      </c>
      <c r="E171" s="6"/>
      <c r="F171" s="6"/>
      <c r="G171" s="7"/>
      <c r="H171" s="7"/>
      <c r="I171" s="6">
        <v>0</v>
      </c>
      <c r="J171" s="6"/>
      <c r="K171" s="7"/>
      <c r="L171" s="7"/>
      <c r="M171" s="6"/>
      <c r="N171" s="8"/>
      <c r="O171" s="7"/>
      <c r="P171" s="7"/>
      <c r="Q171" s="6"/>
      <c r="R171" s="8"/>
      <c r="S171" s="7"/>
      <c r="T171" s="7"/>
      <c r="U171" s="6"/>
      <c r="V171" s="6"/>
      <c r="W171" s="7"/>
      <c r="X171" s="7"/>
      <c r="Y171" s="6"/>
      <c r="Z171" s="6"/>
      <c r="AA171" s="7"/>
      <c r="AB171" s="7"/>
      <c r="AC171" s="6"/>
      <c r="AD171" s="6"/>
      <c r="AE171" s="7"/>
      <c r="AF171" s="8"/>
      <c r="AG171" s="10">
        <v>14</v>
      </c>
      <c r="AH171" s="10">
        <v>10</v>
      </c>
      <c r="AI171" s="10">
        <f>COUNT(E171:AF171)</f>
        <v>1</v>
      </c>
      <c r="AJ171" s="22">
        <f>IF(D171="Yes",(AG171-AI171+(DI171-50)/AH171)/AG171,0)</f>
        <v>0.39999999999999997</v>
      </c>
      <c r="AK171" s="11">
        <f>SUM(E171:AF171)</f>
        <v>0</v>
      </c>
      <c r="AL171" s="10">
        <f>MAX(AK171-AM171-AN171,0)*-1</f>
        <v>0</v>
      </c>
      <c r="AM171" s="10">
        <v>10</v>
      </c>
      <c r="AN171" s="10">
        <v>3</v>
      </c>
      <c r="AO171" s="7">
        <f>AK171+AL171+AP171</f>
        <v>0</v>
      </c>
      <c r="AP171" s="6"/>
      <c r="AQ171" s="3">
        <v>0.5</v>
      </c>
      <c r="AR171" s="15">
        <f>MIN(AO171,AM171)*AQ171</f>
        <v>0</v>
      </c>
      <c r="AS171" s="6">
        <v>0</v>
      </c>
      <c r="AT171" s="6">
        <v>0</v>
      </c>
      <c r="AU171" s="6">
        <v>1</v>
      </c>
      <c r="AV171" s="6">
        <v>0</v>
      </c>
      <c r="AW171" s="7"/>
      <c r="AX171" s="7">
        <v>0</v>
      </c>
      <c r="AY171" s="7"/>
      <c r="AZ171" s="7">
        <v>0</v>
      </c>
      <c r="BA171" s="6"/>
      <c r="BB171" s="6">
        <v>-5</v>
      </c>
      <c r="BC171" s="6"/>
      <c r="BD171" s="6">
        <v>0</v>
      </c>
      <c r="BE171" s="7"/>
      <c r="BF171" s="7">
        <f>IF(EF171&gt;=70, 5, 0)</f>
        <v>0</v>
      </c>
      <c r="BG171" s="7"/>
      <c r="BH171" s="7"/>
      <c r="BI171" s="7">
        <v>0</v>
      </c>
      <c r="BJ171" s="6"/>
      <c r="BK171" s="6">
        <f>IF(EW171&gt;=70, 6, 0)</f>
        <v>0</v>
      </c>
      <c r="BL171" s="6">
        <v>-5</v>
      </c>
      <c r="BM171" s="7">
        <v>-5</v>
      </c>
      <c r="BN171" s="7">
        <v>-5</v>
      </c>
      <c r="BO171" s="7">
        <v>-5</v>
      </c>
      <c r="BP171" s="6"/>
      <c r="BQ171" s="6">
        <f>IF(EZ171&gt;=70, 6, 0)</f>
        <v>0</v>
      </c>
      <c r="BR171" s="6">
        <v>0</v>
      </c>
      <c r="BS171" s="7"/>
      <c r="BT171" s="7">
        <v>-5</v>
      </c>
      <c r="BU171" s="7">
        <v>-5</v>
      </c>
      <c r="BV171" s="6"/>
      <c r="BW171" s="6">
        <v>-5</v>
      </c>
      <c r="BX171" s="6">
        <f>IF(EK171&gt;=70, 5, 0)</f>
        <v>0</v>
      </c>
      <c r="BY171" s="6">
        <v>-5</v>
      </c>
      <c r="BZ171" s="6">
        <v>0</v>
      </c>
      <c r="CA171" s="6">
        <v>0</v>
      </c>
      <c r="CB171" s="6">
        <v>0</v>
      </c>
      <c r="CC171" s="6">
        <v>0</v>
      </c>
      <c r="CD171" s="6">
        <v>0</v>
      </c>
      <c r="CE171" s="6">
        <v>0</v>
      </c>
      <c r="CF171" s="6">
        <v>0</v>
      </c>
      <c r="CG171" s="6">
        <v>0</v>
      </c>
      <c r="CH171" s="6">
        <v>0</v>
      </c>
      <c r="CI171" s="6">
        <v>0</v>
      </c>
      <c r="CJ171" s="6">
        <v>-5</v>
      </c>
      <c r="CK171" s="7">
        <v>-5</v>
      </c>
      <c r="CL171" s="7">
        <v>-5</v>
      </c>
      <c r="CM171" s="7">
        <v>-5</v>
      </c>
      <c r="CN171" s="6">
        <v>-5</v>
      </c>
      <c r="CO171" s="6">
        <f>IF(ES171&gt;=70, 5, 0)</f>
        <v>0</v>
      </c>
      <c r="CP171" s="6">
        <v>-5</v>
      </c>
      <c r="CQ171" s="6"/>
      <c r="CR171" s="6">
        <v>-5</v>
      </c>
      <c r="CS171" s="7"/>
      <c r="CT171" s="7">
        <f>IF(FC171&gt;=70, 6, 0)</f>
        <v>0</v>
      </c>
      <c r="CU171" s="7">
        <v>-5</v>
      </c>
      <c r="CV171" s="6"/>
      <c r="CW171" s="7">
        <v>0</v>
      </c>
      <c r="CX171" s="7">
        <v>0</v>
      </c>
      <c r="CY171" s="7">
        <v>10</v>
      </c>
      <c r="CZ171" s="7">
        <v>0</v>
      </c>
      <c r="DA171" s="7">
        <v>0</v>
      </c>
      <c r="DB171" s="7">
        <f>IF(AND(DS171&gt;0,DW171&gt;0),4,0)</f>
        <v>0</v>
      </c>
      <c r="DC171" s="7">
        <f>IF(AND(EF171&gt;0,EK171&gt;0,EP171&gt;0),4,0)</f>
        <v>0</v>
      </c>
      <c r="DD171" s="7">
        <f>IF(SUM(BW171,BY171,CB171,CC171,CE171,CH171,CK171,CL171,CN171,CP171)&gt;-1,4,0)</f>
        <v>0</v>
      </c>
      <c r="DE171" s="7">
        <f>IF(FC171&gt;0,4,0)</f>
        <v>0</v>
      </c>
      <c r="DF171" s="6"/>
      <c r="DG171" s="10">
        <f>SUM(AS171:DF171)</f>
        <v>-74</v>
      </c>
      <c r="DH171" s="10">
        <v>50</v>
      </c>
      <c r="DI171" s="17">
        <f>DG171+DH171</f>
        <v>-24</v>
      </c>
      <c r="DJ171" s="1">
        <v>28.57</v>
      </c>
      <c r="DK171" s="18">
        <v>0</v>
      </c>
      <c r="DL171" s="18">
        <v>0</v>
      </c>
      <c r="DM171" s="29">
        <f>AVERAGE(DK171:DL171)</f>
        <v>0</v>
      </c>
      <c r="DN171" s="1">
        <v>0</v>
      </c>
      <c r="DO171" s="29">
        <v>35</v>
      </c>
      <c r="DP171" s="1">
        <v>0</v>
      </c>
      <c r="DQ171" s="1"/>
      <c r="DR171" s="1">
        <f>IF(DQ171&gt;68, 68, DQ171)</f>
        <v>0</v>
      </c>
      <c r="DS171" s="1">
        <f>MAX(DP171,DR171)</f>
        <v>0</v>
      </c>
      <c r="DT171" s="29"/>
      <c r="DU171" s="29"/>
      <c r="DV171" s="29">
        <f>IF(DU171&gt;68,68,DU171)</f>
        <v>0</v>
      </c>
      <c r="DW171" s="29">
        <f>MAX(DT171,DV171)</f>
        <v>0</v>
      </c>
      <c r="DX171" s="18">
        <v>0</v>
      </c>
      <c r="DY171" s="18">
        <v>0</v>
      </c>
      <c r="DZ171" s="1"/>
      <c r="EA171" s="15">
        <f>AVERAGE(DJ171,DM171:DO171, DS171, DW171)</f>
        <v>10.595000000000001</v>
      </c>
      <c r="EB171" s="1">
        <v>0</v>
      </c>
      <c r="EC171" s="1">
        <v>0</v>
      </c>
      <c r="ED171" s="1">
        <v>0</v>
      </c>
      <c r="EE171" s="1">
        <f>IF(ED171&gt;68,68,ED171)</f>
        <v>0</v>
      </c>
      <c r="EF171" s="1">
        <f>MAX(EB171:EC171,EE171)</f>
        <v>0</v>
      </c>
      <c r="EG171" s="29">
        <v>0</v>
      </c>
      <c r="EH171" s="29">
        <v>0</v>
      </c>
      <c r="EI171" s="29">
        <v>0</v>
      </c>
      <c r="EJ171" s="29">
        <f>IF(EI171&gt;68,68,EI171)</f>
        <v>0</v>
      </c>
      <c r="EK171" s="29">
        <f>MAX(EG171:EH171,EJ171)</f>
        <v>0</v>
      </c>
      <c r="EL171" s="1">
        <v>0</v>
      </c>
      <c r="EM171" s="1">
        <v>0</v>
      </c>
      <c r="EN171" s="1">
        <v>0</v>
      </c>
      <c r="EO171" s="1">
        <f>IF(EN171&gt;68,68,EN171)</f>
        <v>0</v>
      </c>
      <c r="EP171" s="1">
        <f>MAX(EL171:EM171,EO171)</f>
        <v>0</v>
      </c>
      <c r="EQ171" s="29">
        <v>0</v>
      </c>
      <c r="ER171" s="29">
        <v>0</v>
      </c>
      <c r="ES171" s="29"/>
      <c r="ET171" s="15">
        <f>AVERAGE(EF171,EK171,EP171,ES171)</f>
        <v>0</v>
      </c>
      <c r="EU171" s="1">
        <v>0</v>
      </c>
      <c r="EV171" s="1">
        <v>0</v>
      </c>
      <c r="EW171" s="1">
        <f>MIN(MAX(EU171:EV171)+0.2*FC171, 100)</f>
        <v>0</v>
      </c>
      <c r="EX171" s="29">
        <v>0</v>
      </c>
      <c r="EY171" s="29">
        <v>0</v>
      </c>
      <c r="EZ171" s="29">
        <f>MIN(MAX(EX171:EY171)+0.15*FC171, 100)</f>
        <v>0</v>
      </c>
      <c r="FA171" s="1">
        <v>0</v>
      </c>
      <c r="FB171" s="1">
        <v>0</v>
      </c>
      <c r="FC171" s="1">
        <f>MAX(FA171:FB171)</f>
        <v>0</v>
      </c>
      <c r="FD171" s="15">
        <f>AVERAGE(EW171,EZ171,FC171)</f>
        <v>0</v>
      </c>
      <c r="FE171" s="3">
        <v>0.25</v>
      </c>
      <c r="FF171" s="3">
        <v>0.2</v>
      </c>
      <c r="FG171" s="3">
        <v>0.25</v>
      </c>
      <c r="FH171" s="3">
        <v>0.3</v>
      </c>
      <c r="FI171" s="25">
        <f>MIN(IF(D171="Yes",AR171+DI171,0),100)</f>
        <v>-24</v>
      </c>
      <c r="FJ171" s="25">
        <f>IF(FN171&lt;0,FI171+FN171*-4,FI171)</f>
        <v>-8.4760000000000009</v>
      </c>
      <c r="FK171" s="25">
        <f>MIN(IF(D171="Yes",AR171+EA171,0), 100)</f>
        <v>10.595000000000001</v>
      </c>
      <c r="FL171" s="25">
        <f>MIN(IF(D171="Yes",AR171+ET171,0),100)</f>
        <v>0</v>
      </c>
      <c r="FM171" s="25">
        <f>MIN(IF(D171="Yes",AR171+FD171,0), 100)</f>
        <v>0</v>
      </c>
      <c r="FN171" s="26">
        <f>FE171*FI171+FF171*FK171+FG171*FL171+FH171*FM171</f>
        <v>-3.8809999999999998</v>
      </c>
      <c r="FO171" s="26">
        <f>FE171*FJ171+FF171*FK171+FG171*FL171+FH171*FM171</f>
        <v>0</v>
      </c>
    </row>
    <row r="172" spans="1:171" customFormat="1" x14ac:dyDescent="0.3">
      <c r="A172">
        <v>1402018129</v>
      </c>
      <c r="B172" t="s">
        <v>192</v>
      </c>
      <c r="C172" t="s">
        <v>114</v>
      </c>
      <c r="D172" s="2" t="s">
        <v>301</v>
      </c>
      <c r="E172" s="6">
        <v>1</v>
      </c>
      <c r="F172" s="6"/>
      <c r="G172" s="7"/>
      <c r="H172" s="7"/>
      <c r="I172" s="6">
        <v>1</v>
      </c>
      <c r="J172" s="6"/>
      <c r="K172" s="7"/>
      <c r="L172" s="7"/>
      <c r="M172" s="6"/>
      <c r="N172" s="8"/>
      <c r="O172" s="7"/>
      <c r="P172" s="7"/>
      <c r="Q172" s="6"/>
      <c r="R172" s="8"/>
      <c r="S172" s="7"/>
      <c r="T172" s="7"/>
      <c r="U172" s="6"/>
      <c r="V172" s="6"/>
      <c r="W172" s="7"/>
      <c r="X172" s="7"/>
      <c r="Y172" s="6"/>
      <c r="Z172" s="6"/>
      <c r="AA172" s="7"/>
      <c r="AB172" s="7"/>
      <c r="AC172" s="6"/>
      <c r="AD172" s="6"/>
      <c r="AE172" s="7"/>
      <c r="AF172" s="8"/>
      <c r="AG172" s="10">
        <v>14</v>
      </c>
      <c r="AH172" s="10">
        <v>10</v>
      </c>
      <c r="AI172" s="10">
        <f>COUNT(E172:AF172)</f>
        <v>2</v>
      </c>
      <c r="AJ172" s="22">
        <f>IF(D172="Yes",(AG172-AI172+(DI172-50)/AH172)/AG172,0)</f>
        <v>0.10714285714285714</v>
      </c>
      <c r="AK172" s="11">
        <f>SUM(E172:AF172)</f>
        <v>2</v>
      </c>
      <c r="AL172" s="10">
        <f>MAX(AK172-AM172-AN172,0)*-1</f>
        <v>0</v>
      </c>
      <c r="AM172" s="10">
        <v>10</v>
      </c>
      <c r="AN172" s="10">
        <v>3</v>
      </c>
      <c r="AO172" s="7">
        <f>AK172+AL172+AP172</f>
        <v>2</v>
      </c>
      <c r="AP172" s="6"/>
      <c r="AQ172" s="3">
        <v>0.5</v>
      </c>
      <c r="AR172" s="15">
        <f>MIN(AO172,AM172)*AQ172</f>
        <v>1</v>
      </c>
      <c r="AS172" s="6">
        <v>0</v>
      </c>
      <c r="AT172" s="6">
        <v>0</v>
      </c>
      <c r="AU172" s="6">
        <v>-5</v>
      </c>
      <c r="AV172" s="6">
        <v>0</v>
      </c>
      <c r="AW172" s="7"/>
      <c r="AX172" s="7">
        <v>-5</v>
      </c>
      <c r="AY172" s="7"/>
      <c r="AZ172" s="7">
        <v>-5</v>
      </c>
      <c r="BA172" s="6"/>
      <c r="BB172" s="6">
        <v>0</v>
      </c>
      <c r="BC172" s="6"/>
      <c r="BD172" s="6">
        <v>0</v>
      </c>
      <c r="BE172" s="7"/>
      <c r="BF172" s="7">
        <f>IF(EF172&gt;=70, 5, 0)</f>
        <v>0</v>
      </c>
      <c r="BG172" s="7"/>
      <c r="BH172" s="7"/>
      <c r="BI172" s="7">
        <v>-5</v>
      </c>
      <c r="BJ172" s="6"/>
      <c r="BK172" s="6">
        <f>IF(EW172&gt;=70, 6, 0)</f>
        <v>0</v>
      </c>
      <c r="BL172" s="6">
        <v>-5</v>
      </c>
      <c r="BM172" s="7">
        <v>-5</v>
      </c>
      <c r="BN172" s="7">
        <v>-5</v>
      </c>
      <c r="BO172" s="7">
        <v>-5</v>
      </c>
      <c r="BP172" s="6"/>
      <c r="BQ172" s="6">
        <f>IF(EZ172&gt;=70, 6, 0)</f>
        <v>0</v>
      </c>
      <c r="BR172" s="6">
        <v>-5</v>
      </c>
      <c r="BS172" s="7"/>
      <c r="BT172" s="7">
        <v>-5</v>
      </c>
      <c r="BU172" s="7">
        <v>-5</v>
      </c>
      <c r="BV172" s="6"/>
      <c r="BW172" s="6">
        <v>-5</v>
      </c>
      <c r="BX172" s="6">
        <f>IF(EK172&gt;=70, 5, 0)</f>
        <v>0</v>
      </c>
      <c r="BY172" s="6">
        <v>-5</v>
      </c>
      <c r="BZ172" s="6">
        <v>0</v>
      </c>
      <c r="CA172" s="6">
        <v>0</v>
      </c>
      <c r="CB172" s="6">
        <v>0</v>
      </c>
      <c r="CC172" s="6">
        <v>0</v>
      </c>
      <c r="CD172" s="6">
        <v>0</v>
      </c>
      <c r="CE172" s="6">
        <v>0</v>
      </c>
      <c r="CF172" s="6">
        <v>0</v>
      </c>
      <c r="CG172" s="6">
        <v>0</v>
      </c>
      <c r="CH172" s="6">
        <v>0</v>
      </c>
      <c r="CI172" s="6">
        <v>0</v>
      </c>
      <c r="CJ172" s="6">
        <v>-5</v>
      </c>
      <c r="CK172" s="7">
        <v>-5</v>
      </c>
      <c r="CL172" s="7">
        <v>-5</v>
      </c>
      <c r="CM172" s="7">
        <v>-5</v>
      </c>
      <c r="CN172" s="6">
        <v>-5</v>
      </c>
      <c r="CO172" s="6">
        <f>IF(ES172&gt;=70, 5, 0)</f>
        <v>0</v>
      </c>
      <c r="CP172" s="6">
        <v>-5</v>
      </c>
      <c r="CQ172" s="6"/>
      <c r="CR172" s="6">
        <v>-5</v>
      </c>
      <c r="CS172" s="7"/>
      <c r="CT172" s="7">
        <f>IF(FC172&gt;=70, 6, 0)</f>
        <v>0</v>
      </c>
      <c r="CU172" s="7">
        <v>-5</v>
      </c>
      <c r="CV172" s="6"/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f>IF(AND(DS172&gt;0,DW172&gt;0),4,0)</f>
        <v>0</v>
      </c>
      <c r="DC172" s="7">
        <f>IF(AND(EF172&gt;0,EK172&gt;0,EP172&gt;0),4,0)</f>
        <v>0</v>
      </c>
      <c r="DD172" s="7">
        <f>IF(SUM(BW172,BY172,CB172,CC172,CE172,CH172,CK172,CL172,CN172,CP172)&gt;-1,4,0)</f>
        <v>0</v>
      </c>
      <c r="DE172" s="7">
        <f>IF(FC172&gt;0,4,0)</f>
        <v>0</v>
      </c>
      <c r="DF172" s="6"/>
      <c r="DG172" s="10">
        <f>SUM(AS172:DF172)</f>
        <v>-105</v>
      </c>
      <c r="DH172" s="10">
        <v>50</v>
      </c>
      <c r="DI172" s="17">
        <f>DG172+DH172</f>
        <v>-55</v>
      </c>
      <c r="DJ172" s="1">
        <v>0</v>
      </c>
      <c r="DK172" s="18">
        <v>0</v>
      </c>
      <c r="DL172" s="18">
        <v>0</v>
      </c>
      <c r="DM172" s="29">
        <f>AVERAGE(DK172:DL172)</f>
        <v>0</v>
      </c>
      <c r="DN172" s="1">
        <v>0</v>
      </c>
      <c r="DO172" s="29">
        <v>0</v>
      </c>
      <c r="DP172" s="1">
        <v>0</v>
      </c>
      <c r="DQ172" s="1"/>
      <c r="DR172" s="1">
        <f>IF(DQ172&gt;68, 68, DQ172)</f>
        <v>0</v>
      </c>
      <c r="DS172" s="1">
        <f>MAX(DP172,DR172)</f>
        <v>0</v>
      </c>
      <c r="DT172" s="29"/>
      <c r="DU172" s="29"/>
      <c r="DV172" s="29">
        <f>IF(DU172&gt;68,68,DU172)</f>
        <v>0</v>
      </c>
      <c r="DW172" s="29">
        <f>MAX(DT172,DV172)</f>
        <v>0</v>
      </c>
      <c r="DX172" s="18">
        <v>0</v>
      </c>
      <c r="DY172" s="18">
        <v>0</v>
      </c>
      <c r="DZ172" s="1"/>
      <c r="EA172" s="15">
        <f>AVERAGE(DJ172,DM172:DO172, DS172, DW172)</f>
        <v>0</v>
      </c>
      <c r="EB172" s="1">
        <v>0</v>
      </c>
      <c r="EC172" s="1">
        <v>0</v>
      </c>
      <c r="ED172" s="1">
        <v>0</v>
      </c>
      <c r="EE172" s="1">
        <f>IF(ED172&gt;68,68,ED172)</f>
        <v>0</v>
      </c>
      <c r="EF172" s="1">
        <f>MAX(EB172:EC172,EE172)</f>
        <v>0</v>
      </c>
      <c r="EG172" s="29">
        <v>0</v>
      </c>
      <c r="EH172" s="29">
        <v>0</v>
      </c>
      <c r="EI172" s="29">
        <v>0</v>
      </c>
      <c r="EJ172" s="29">
        <f>IF(EI172&gt;68,68,EI172)</f>
        <v>0</v>
      </c>
      <c r="EK172" s="29">
        <f>MAX(EG172:EH172,EJ172)</f>
        <v>0</v>
      </c>
      <c r="EL172" s="1">
        <v>0</v>
      </c>
      <c r="EM172" s="1">
        <v>0</v>
      </c>
      <c r="EN172" s="1">
        <v>0</v>
      </c>
      <c r="EO172" s="1">
        <f>IF(EN172&gt;68,68,EN172)</f>
        <v>0</v>
      </c>
      <c r="EP172" s="1">
        <f>MAX(EL172:EM172,EO172)</f>
        <v>0</v>
      </c>
      <c r="EQ172" s="29">
        <v>0</v>
      </c>
      <c r="ER172" s="29">
        <v>0</v>
      </c>
      <c r="ES172" s="29"/>
      <c r="ET172" s="15">
        <f>AVERAGE(EF172,EK172,EP172,ES172)</f>
        <v>0</v>
      </c>
      <c r="EU172" s="1">
        <v>0</v>
      </c>
      <c r="EV172" s="1">
        <v>0</v>
      </c>
      <c r="EW172" s="1">
        <f>MIN(MAX(EU172:EV172)+0.2*FC172, 100)</f>
        <v>0</v>
      </c>
      <c r="EX172" s="29">
        <v>0</v>
      </c>
      <c r="EY172" s="29">
        <v>0</v>
      </c>
      <c r="EZ172" s="29">
        <f>MIN(MAX(EX172:EY172)+0.15*FC172, 100)</f>
        <v>0</v>
      </c>
      <c r="FA172" s="1">
        <v>0</v>
      </c>
      <c r="FB172" s="1">
        <v>0</v>
      </c>
      <c r="FC172" s="1">
        <f>MAX(FA172:FB172)</f>
        <v>0</v>
      </c>
      <c r="FD172" s="15">
        <f>AVERAGE(EW172,EZ172,FC172)</f>
        <v>0</v>
      </c>
      <c r="FE172" s="3">
        <v>0.25</v>
      </c>
      <c r="FF172" s="3">
        <v>0.2</v>
      </c>
      <c r="FG172" s="3">
        <v>0.25</v>
      </c>
      <c r="FH172" s="3">
        <v>0.3</v>
      </c>
      <c r="FI172" s="25">
        <f>MIN(IF(D172="Yes",AR172+DI172,0),100)</f>
        <v>-54</v>
      </c>
      <c r="FJ172" s="25">
        <f>IF(FN172&lt;0,FI172+FN172*-4,FI172)</f>
        <v>-3</v>
      </c>
      <c r="FK172" s="25">
        <f>MIN(IF(D172="Yes",AR172+EA172,0), 100)</f>
        <v>1</v>
      </c>
      <c r="FL172" s="25">
        <f>MIN(IF(D172="Yes",AR172+ET172,0),100)</f>
        <v>1</v>
      </c>
      <c r="FM172" s="25">
        <f>MIN(IF(D172="Yes",AR172+FD172,0), 100)</f>
        <v>1</v>
      </c>
      <c r="FN172" s="26">
        <f>FE172*FI172+FF172*FK172+FG172*FL172+FH172*FM172</f>
        <v>-12.75</v>
      </c>
      <c r="FO172" s="26">
        <f>FE172*FJ172+FF172*FK172+FG172*FL172+FH172*FM172</f>
        <v>0</v>
      </c>
    </row>
    <row r="173" spans="1:171" customFormat="1" x14ac:dyDescent="0.3">
      <c r="A173">
        <v>1402018134</v>
      </c>
      <c r="B173" t="s">
        <v>256</v>
      </c>
      <c r="C173" t="s">
        <v>140</v>
      </c>
      <c r="D173" s="2" t="s">
        <v>301</v>
      </c>
      <c r="E173" s="6"/>
      <c r="F173" s="6"/>
      <c r="G173" s="7"/>
      <c r="H173" s="7"/>
      <c r="I173" s="6"/>
      <c r="J173" s="6"/>
      <c r="K173" s="7"/>
      <c r="L173" s="7"/>
      <c r="M173" s="6"/>
      <c r="N173" s="8"/>
      <c r="O173" s="7"/>
      <c r="P173" s="7"/>
      <c r="Q173" s="6"/>
      <c r="R173" s="8"/>
      <c r="S173" s="7"/>
      <c r="T173" s="7"/>
      <c r="U173" s="6"/>
      <c r="V173" s="6"/>
      <c r="W173" s="7"/>
      <c r="X173" s="7"/>
      <c r="Y173" s="6"/>
      <c r="Z173" s="6"/>
      <c r="AA173" s="7"/>
      <c r="AB173" s="7"/>
      <c r="AC173" s="6"/>
      <c r="AD173" s="6"/>
      <c r="AE173" s="7"/>
      <c r="AF173" s="8"/>
      <c r="AG173" s="10">
        <v>14</v>
      </c>
      <c r="AH173" s="10">
        <v>10</v>
      </c>
      <c r="AI173" s="10">
        <f>COUNT(E173:AF173)</f>
        <v>0</v>
      </c>
      <c r="AJ173" s="22">
        <f>IF(D173="Yes",(AG173-AI173+(DI173-50)/AH173)/AG173,0)</f>
        <v>0.2857142857142857</v>
      </c>
      <c r="AK173" s="11">
        <f>SUM(E173:AF173)</f>
        <v>0</v>
      </c>
      <c r="AL173" s="10">
        <f>MAX(AK173-AM173-AN173,0)*-1</f>
        <v>0</v>
      </c>
      <c r="AM173" s="10">
        <v>10</v>
      </c>
      <c r="AN173" s="10">
        <v>3</v>
      </c>
      <c r="AO173" s="7">
        <f>AK173+AL173+AP173</f>
        <v>0</v>
      </c>
      <c r="AP173" s="6"/>
      <c r="AQ173" s="3">
        <v>0.5</v>
      </c>
      <c r="AR173" s="15">
        <f>MIN(AO173,AM173)*AQ173</f>
        <v>0</v>
      </c>
      <c r="AS173" s="6">
        <v>0</v>
      </c>
      <c r="AT173" s="6">
        <v>0</v>
      </c>
      <c r="AU173" s="6">
        <v>-5</v>
      </c>
      <c r="AV173" s="6">
        <v>0</v>
      </c>
      <c r="AW173" s="7"/>
      <c r="AX173" s="7">
        <v>0</v>
      </c>
      <c r="AY173" s="7"/>
      <c r="AZ173" s="7">
        <v>-5</v>
      </c>
      <c r="BA173" s="6"/>
      <c r="BB173" s="6">
        <v>0</v>
      </c>
      <c r="BC173" s="6"/>
      <c r="BD173" s="6">
        <v>0</v>
      </c>
      <c r="BE173" s="7"/>
      <c r="BF173" s="7">
        <f>IF(EF173&gt;=70, 5, 0)</f>
        <v>0</v>
      </c>
      <c r="BG173" s="7"/>
      <c r="BH173" s="7"/>
      <c r="BI173" s="7">
        <v>-5</v>
      </c>
      <c r="BJ173" s="6"/>
      <c r="BK173" s="6">
        <f>IF(EW173&gt;=70, 6, 0)</f>
        <v>0</v>
      </c>
      <c r="BL173" s="6">
        <v>-5</v>
      </c>
      <c r="BM173" s="7">
        <v>-5</v>
      </c>
      <c r="BN173" s="7">
        <v>-5</v>
      </c>
      <c r="BO173" s="7">
        <v>-5</v>
      </c>
      <c r="BP173" s="6"/>
      <c r="BQ173" s="6">
        <f>IF(EZ173&gt;=70, 6, 0)</f>
        <v>0</v>
      </c>
      <c r="BR173" s="6">
        <v>-5</v>
      </c>
      <c r="BS173" s="7"/>
      <c r="BT173" s="7">
        <v>-5</v>
      </c>
      <c r="BU173" s="7">
        <v>-5</v>
      </c>
      <c r="BV173" s="6"/>
      <c r="BW173" s="6">
        <v>-5</v>
      </c>
      <c r="BX173" s="6">
        <f>IF(EK173&gt;=70, 5, 0)</f>
        <v>0</v>
      </c>
      <c r="BY173" s="6">
        <v>-5</v>
      </c>
      <c r="BZ173" s="6">
        <v>0</v>
      </c>
      <c r="CA173" s="6">
        <v>0</v>
      </c>
      <c r="CB173" s="6">
        <v>0</v>
      </c>
      <c r="CC173" s="6">
        <v>0</v>
      </c>
      <c r="CD173" s="6">
        <v>0</v>
      </c>
      <c r="CE173" s="6">
        <v>0</v>
      </c>
      <c r="CF173" s="6">
        <v>0</v>
      </c>
      <c r="CG173" s="6">
        <v>0</v>
      </c>
      <c r="CH173" s="6">
        <v>0</v>
      </c>
      <c r="CI173" s="6">
        <v>0</v>
      </c>
      <c r="CJ173" s="6">
        <v>-5</v>
      </c>
      <c r="CK173" s="7">
        <v>-5</v>
      </c>
      <c r="CL173" s="7">
        <v>-5</v>
      </c>
      <c r="CM173" s="7">
        <v>-5</v>
      </c>
      <c r="CN173" s="6">
        <v>-5</v>
      </c>
      <c r="CO173" s="6">
        <f>IF(ES173&gt;=70, 5, 0)</f>
        <v>0</v>
      </c>
      <c r="CP173" s="6">
        <v>-5</v>
      </c>
      <c r="CQ173" s="6"/>
      <c r="CR173" s="6">
        <v>-5</v>
      </c>
      <c r="CS173" s="7"/>
      <c r="CT173" s="7">
        <f>IF(FC173&gt;=70, 6, 0)</f>
        <v>0</v>
      </c>
      <c r="CU173" s="7">
        <v>-5</v>
      </c>
      <c r="CV173" s="6"/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f>IF(AND(DS173&gt;0,DW173&gt;0),4,0)</f>
        <v>0</v>
      </c>
      <c r="DC173" s="7">
        <f>IF(AND(EF173&gt;0,EK173&gt;0,EP173&gt;0),4,0)</f>
        <v>0</v>
      </c>
      <c r="DD173" s="7">
        <f>IF(SUM(BW173,BY173,CB173,CC173,CE173,CH173,CK173,CL173,CN173,CP173)&gt;-1,4,0)</f>
        <v>0</v>
      </c>
      <c r="DE173" s="7">
        <f>IF(FC173&gt;0,4,0)</f>
        <v>0</v>
      </c>
      <c r="DF173" s="6"/>
      <c r="DG173" s="10">
        <f>SUM(AS173:DF173)</f>
        <v>-100</v>
      </c>
      <c r="DH173" s="10">
        <v>50</v>
      </c>
      <c r="DI173" s="17">
        <f>DG173+DH173</f>
        <v>-50</v>
      </c>
      <c r="DJ173" s="1">
        <v>0</v>
      </c>
      <c r="DK173" s="18">
        <v>0</v>
      </c>
      <c r="DL173" s="18">
        <v>0</v>
      </c>
      <c r="DM173" s="29">
        <f>AVERAGE(DK173:DL173)</f>
        <v>0</v>
      </c>
      <c r="DN173" s="1">
        <v>0</v>
      </c>
      <c r="DO173" s="29">
        <v>85</v>
      </c>
      <c r="DP173" s="1">
        <v>0</v>
      </c>
      <c r="DQ173" s="1"/>
      <c r="DR173" s="1">
        <f>IF(DQ173&gt;68, 68, DQ173)</f>
        <v>0</v>
      </c>
      <c r="DS173" s="1">
        <f>MAX(DP173,DR173)</f>
        <v>0</v>
      </c>
      <c r="DT173" s="29"/>
      <c r="DU173" s="29"/>
      <c r="DV173" s="29">
        <f>IF(DU173&gt;68,68,DU173)</f>
        <v>0</v>
      </c>
      <c r="DW173" s="29">
        <f>MAX(DT173,DV173)</f>
        <v>0</v>
      </c>
      <c r="DX173" s="18">
        <v>0</v>
      </c>
      <c r="DY173" s="18">
        <v>0</v>
      </c>
      <c r="DZ173" s="1"/>
      <c r="EA173" s="15">
        <f>AVERAGE(DJ173,DM173:DO173, DS173, DW173)</f>
        <v>14.166666666666666</v>
      </c>
      <c r="EB173" s="1">
        <v>0</v>
      </c>
      <c r="EC173" s="1">
        <v>0</v>
      </c>
      <c r="ED173" s="1">
        <v>0</v>
      </c>
      <c r="EE173" s="1">
        <f>IF(ED173&gt;68,68,ED173)</f>
        <v>0</v>
      </c>
      <c r="EF173" s="1">
        <f>MAX(EB173:EC173,EE173)</f>
        <v>0</v>
      </c>
      <c r="EG173" s="29">
        <v>0</v>
      </c>
      <c r="EH173" s="29">
        <v>0</v>
      </c>
      <c r="EI173" s="29">
        <v>13.33</v>
      </c>
      <c r="EJ173" s="29">
        <f>IF(EI173&gt;68,68,EI173)</f>
        <v>13.33</v>
      </c>
      <c r="EK173" s="29">
        <f>MAX(EG173:EH173,EJ173)</f>
        <v>13.33</v>
      </c>
      <c r="EL173" s="1">
        <v>0</v>
      </c>
      <c r="EM173" s="1">
        <v>0</v>
      </c>
      <c r="EN173" s="1">
        <v>0</v>
      </c>
      <c r="EO173" s="1">
        <f>IF(EN173&gt;68,68,EN173)</f>
        <v>0</v>
      </c>
      <c r="EP173" s="1">
        <f>MAX(EL173:EM173,EO173)</f>
        <v>0</v>
      </c>
      <c r="EQ173" s="29">
        <v>0</v>
      </c>
      <c r="ER173" s="29">
        <v>0</v>
      </c>
      <c r="ES173" s="29"/>
      <c r="ET173" s="15">
        <f>AVERAGE(EF173,EK173,EP173,ES173)</f>
        <v>4.4433333333333334</v>
      </c>
      <c r="EU173" s="1">
        <v>0</v>
      </c>
      <c r="EV173" s="1">
        <v>0</v>
      </c>
      <c r="EW173" s="1">
        <f>MIN(MAX(EU173:EV173)+0.2*FC173, 100)</f>
        <v>0</v>
      </c>
      <c r="EX173" s="29">
        <v>50</v>
      </c>
      <c r="EY173" s="29">
        <v>0</v>
      </c>
      <c r="EZ173" s="29">
        <f>MIN(MAX(EX173:EY173)+0.15*FC173, 100)</f>
        <v>50</v>
      </c>
      <c r="FA173" s="1">
        <v>0</v>
      </c>
      <c r="FB173" s="1">
        <v>0</v>
      </c>
      <c r="FC173" s="1">
        <f>MAX(FA173:FB173)</f>
        <v>0</v>
      </c>
      <c r="FD173" s="15">
        <f>AVERAGE(EW173,EZ173,FC173)</f>
        <v>16.666666666666668</v>
      </c>
      <c r="FE173" s="3">
        <v>0.25</v>
      </c>
      <c r="FF173" s="3">
        <v>0.2</v>
      </c>
      <c r="FG173" s="3">
        <v>0.25</v>
      </c>
      <c r="FH173" s="3">
        <v>0.3</v>
      </c>
      <c r="FI173" s="25">
        <f>MIN(IF(D173="Yes",AR173+DI173,0),100)</f>
        <v>-50</v>
      </c>
      <c r="FJ173" s="25">
        <f>IF(FN173&lt;0,FI173+FN173*-4,FI173)</f>
        <v>-35.776666666666671</v>
      </c>
      <c r="FK173" s="25">
        <f>MIN(IF(D173="Yes",AR173+EA173,0), 100)</f>
        <v>14.166666666666666</v>
      </c>
      <c r="FL173" s="25">
        <f>MIN(IF(D173="Yes",AR173+ET173,0),100)</f>
        <v>4.4433333333333334</v>
      </c>
      <c r="FM173" s="25">
        <f>MIN(IF(D173="Yes",AR173+FD173,0), 100)</f>
        <v>16.666666666666668</v>
      </c>
      <c r="FN173" s="26">
        <f>FE173*FI173+FF173*FK173+FG173*FL173+FH173*FM173</f>
        <v>-3.5558333333333323</v>
      </c>
      <c r="FO173" s="26">
        <f>FE173*FJ173+FF173*FK173+FG173*FL173+FH173*FM173</f>
        <v>0</v>
      </c>
    </row>
    <row r="174" spans="1:171" customFormat="1" x14ac:dyDescent="0.3">
      <c r="A174">
        <v>1402019004</v>
      </c>
      <c r="B174" t="s">
        <v>200</v>
      </c>
      <c r="C174" t="s">
        <v>114</v>
      </c>
      <c r="D174" s="2" t="s">
        <v>301</v>
      </c>
      <c r="E174" s="6"/>
      <c r="F174" s="6"/>
      <c r="G174" s="7"/>
      <c r="H174" s="7"/>
      <c r="I174" s="6"/>
      <c r="J174" s="6"/>
      <c r="K174" s="7"/>
      <c r="L174" s="7"/>
      <c r="M174" s="6"/>
      <c r="N174" s="8"/>
      <c r="O174" s="7"/>
      <c r="P174" s="7"/>
      <c r="Q174" s="6"/>
      <c r="R174" s="8"/>
      <c r="S174" s="7"/>
      <c r="T174" s="7"/>
      <c r="U174" s="6"/>
      <c r="V174" s="6"/>
      <c r="W174" s="7"/>
      <c r="X174" s="7"/>
      <c r="Y174" s="6"/>
      <c r="Z174" s="6"/>
      <c r="AA174" s="7"/>
      <c r="AB174" s="7"/>
      <c r="AC174" s="6"/>
      <c r="AD174" s="6"/>
      <c r="AE174" s="7"/>
      <c r="AF174" s="8"/>
      <c r="AG174" s="10">
        <v>14</v>
      </c>
      <c r="AH174" s="10">
        <v>10</v>
      </c>
      <c r="AI174" s="10">
        <f>COUNT(E174:AF174)</f>
        <v>0</v>
      </c>
      <c r="AJ174" s="22">
        <f>IF(D174="Yes",(AG174-AI174+(DI174-50)/AH174)/AG174,0)</f>
        <v>0.2857142857142857</v>
      </c>
      <c r="AK174" s="11">
        <f>SUM(E174:AF174)</f>
        <v>0</v>
      </c>
      <c r="AL174" s="10">
        <f>MAX(AK174-AM174-AN174,0)*-1</f>
        <v>0</v>
      </c>
      <c r="AM174" s="10">
        <v>10</v>
      </c>
      <c r="AN174" s="10">
        <v>3</v>
      </c>
      <c r="AO174" s="7">
        <f>AK174+AL174+AP174</f>
        <v>0</v>
      </c>
      <c r="AP174" s="6"/>
      <c r="AQ174" s="3">
        <v>0.5</v>
      </c>
      <c r="AR174" s="15">
        <f>MIN(AO174,AM174)*AQ174</f>
        <v>0</v>
      </c>
      <c r="AS174" s="6">
        <v>0</v>
      </c>
      <c r="AT174" s="6">
        <v>0</v>
      </c>
      <c r="AU174" s="6">
        <v>-5</v>
      </c>
      <c r="AV174" s="6">
        <v>0</v>
      </c>
      <c r="AW174" s="7"/>
      <c r="AX174" s="7">
        <v>-5</v>
      </c>
      <c r="AY174" s="7"/>
      <c r="AZ174" s="7">
        <v>-5</v>
      </c>
      <c r="BA174" s="6"/>
      <c r="BB174" s="6">
        <v>-5</v>
      </c>
      <c r="BC174" s="6"/>
      <c r="BD174" s="6">
        <v>-5</v>
      </c>
      <c r="BE174" s="7"/>
      <c r="BF174" s="7">
        <f>IF(EF174&gt;=70, 5, 0)</f>
        <v>0</v>
      </c>
      <c r="BG174" s="7"/>
      <c r="BH174" s="7"/>
      <c r="BI174" s="7">
        <v>-5</v>
      </c>
      <c r="BJ174" s="6"/>
      <c r="BK174" s="6">
        <f>IF(EW174&gt;=70, 6, 0)</f>
        <v>0</v>
      </c>
      <c r="BL174" s="6">
        <v>-5</v>
      </c>
      <c r="BM174" s="7">
        <v>0</v>
      </c>
      <c r="BN174" s="7">
        <v>-5</v>
      </c>
      <c r="BO174" s="7">
        <v>-5</v>
      </c>
      <c r="BP174" s="6"/>
      <c r="BQ174" s="6">
        <f>IF(EZ174&gt;=70, 6, 0)</f>
        <v>0</v>
      </c>
      <c r="BR174" s="6">
        <v>-5</v>
      </c>
      <c r="BS174" s="7"/>
      <c r="BT174" s="7">
        <v>-5</v>
      </c>
      <c r="BU174" s="7">
        <v>-5</v>
      </c>
      <c r="BV174" s="6"/>
      <c r="BW174" s="6">
        <v>0</v>
      </c>
      <c r="BX174" s="6">
        <f>IF(EK174&gt;=70, 5, 0)</f>
        <v>0</v>
      </c>
      <c r="BY174" s="6">
        <v>0</v>
      </c>
      <c r="BZ174" s="6">
        <v>0</v>
      </c>
      <c r="CA174" s="6">
        <v>0</v>
      </c>
      <c r="CB174" s="6">
        <v>0</v>
      </c>
      <c r="CC174" s="6">
        <v>0</v>
      </c>
      <c r="CD174" s="6">
        <v>0</v>
      </c>
      <c r="CE174" s="6">
        <v>0</v>
      </c>
      <c r="CF174" s="6">
        <v>0</v>
      </c>
      <c r="CG174" s="6">
        <v>0</v>
      </c>
      <c r="CH174" s="6">
        <v>0</v>
      </c>
      <c r="CI174" s="6">
        <v>0</v>
      </c>
      <c r="CJ174" s="6">
        <v>-5</v>
      </c>
      <c r="CK174" s="7">
        <v>-5</v>
      </c>
      <c r="CL174" s="7">
        <v>-5</v>
      </c>
      <c r="CM174" s="7">
        <v>-5</v>
      </c>
      <c r="CN174" s="6">
        <v>-5</v>
      </c>
      <c r="CO174" s="6">
        <f>IF(ES174&gt;=70, 5, 0)</f>
        <v>0</v>
      </c>
      <c r="CP174" s="6">
        <v>-5</v>
      </c>
      <c r="CQ174" s="6"/>
      <c r="CR174" s="6">
        <v>-5</v>
      </c>
      <c r="CS174" s="7"/>
      <c r="CT174" s="7">
        <f>IF(FC174&gt;=70, 6, 0)</f>
        <v>0</v>
      </c>
      <c r="CU174" s="7">
        <v>-5</v>
      </c>
      <c r="CV174" s="6"/>
      <c r="CW174" s="7">
        <v>0</v>
      </c>
      <c r="CX174" s="7">
        <v>0</v>
      </c>
      <c r="CY174" s="7">
        <v>0</v>
      </c>
      <c r="CZ174" s="7">
        <v>0</v>
      </c>
      <c r="DA174" s="7">
        <v>0</v>
      </c>
      <c r="DB174" s="7">
        <f>IF(AND(DS174&gt;0,DW174&gt;0),4,0)</f>
        <v>0</v>
      </c>
      <c r="DC174" s="7">
        <f>IF(AND(EF174&gt;0,EK174&gt;0,EP174&gt;0),4,0)</f>
        <v>0</v>
      </c>
      <c r="DD174" s="7">
        <f>IF(SUM(BW174,BY174,CB174,CC174,CE174,CH174,CK174,CL174,CN174,CP174)&gt;-1,4,0)</f>
        <v>0</v>
      </c>
      <c r="DE174" s="7">
        <f>IF(FC174&gt;0,4,0)</f>
        <v>0</v>
      </c>
      <c r="DF174" s="6"/>
      <c r="DG174" s="10">
        <f>SUM(AS174:DF174)</f>
        <v>-100</v>
      </c>
      <c r="DH174" s="10">
        <v>50</v>
      </c>
      <c r="DI174" s="17">
        <f>DG174+DH174</f>
        <v>-50</v>
      </c>
      <c r="DJ174" s="1">
        <v>0</v>
      </c>
      <c r="DK174" s="18">
        <v>0</v>
      </c>
      <c r="DL174" s="18">
        <v>0</v>
      </c>
      <c r="DM174" s="29">
        <f>AVERAGE(DK174:DL174)</f>
        <v>0</v>
      </c>
      <c r="DN174" s="1">
        <v>0</v>
      </c>
      <c r="DO174" s="29">
        <v>0</v>
      </c>
      <c r="DP174" s="1">
        <v>0</v>
      </c>
      <c r="DQ174" s="1"/>
      <c r="DR174" s="1">
        <f>IF(DQ174&gt;68, 68, DQ174)</f>
        <v>0</v>
      </c>
      <c r="DS174" s="1">
        <f>MAX(DP174,DR174)</f>
        <v>0</v>
      </c>
      <c r="DT174" s="29"/>
      <c r="DU174" s="29"/>
      <c r="DV174" s="29">
        <f>IF(DU174&gt;68,68,DU174)</f>
        <v>0</v>
      </c>
      <c r="DW174" s="29">
        <f>MAX(DT174,DV174)</f>
        <v>0</v>
      </c>
      <c r="DX174" s="18">
        <v>0</v>
      </c>
      <c r="DY174" s="18">
        <v>0</v>
      </c>
      <c r="DZ174" s="1"/>
      <c r="EA174" s="15">
        <f>AVERAGE(DJ174,DM174:DO174, DS174, DW174)</f>
        <v>0</v>
      </c>
      <c r="EB174" s="1">
        <v>0</v>
      </c>
      <c r="EC174" s="1">
        <v>0</v>
      </c>
      <c r="ED174" s="1">
        <v>0</v>
      </c>
      <c r="EE174" s="1">
        <f>IF(ED174&gt;68,68,ED174)</f>
        <v>0</v>
      </c>
      <c r="EF174" s="1">
        <f>MAX(EB174:EC174,EE174)</f>
        <v>0</v>
      </c>
      <c r="EG174" s="29">
        <v>0</v>
      </c>
      <c r="EH174" s="29">
        <v>0</v>
      </c>
      <c r="EI174" s="29">
        <v>0</v>
      </c>
      <c r="EJ174" s="29">
        <f>IF(EI174&gt;68,68,EI174)</f>
        <v>0</v>
      </c>
      <c r="EK174" s="29">
        <f>MAX(EG174:EH174,EJ174)</f>
        <v>0</v>
      </c>
      <c r="EL174" s="1">
        <v>0</v>
      </c>
      <c r="EM174" s="1">
        <v>0</v>
      </c>
      <c r="EN174" s="1">
        <v>0</v>
      </c>
      <c r="EO174" s="1">
        <f>IF(EN174&gt;68,68,EN174)</f>
        <v>0</v>
      </c>
      <c r="EP174" s="1">
        <f>MAX(EL174:EM174,EO174)</f>
        <v>0</v>
      </c>
      <c r="EQ174" s="29">
        <v>0</v>
      </c>
      <c r="ER174" s="29">
        <v>0</v>
      </c>
      <c r="ES174" s="29"/>
      <c r="ET174" s="15">
        <f>AVERAGE(EF174,EK174,EP174,ES174)</f>
        <v>0</v>
      </c>
      <c r="EU174" s="1">
        <v>0</v>
      </c>
      <c r="EV174" s="1">
        <v>0</v>
      </c>
      <c r="EW174" s="1">
        <f>MIN(MAX(EU174:EV174)+0.2*FC174, 100)</f>
        <v>0</v>
      </c>
      <c r="EX174" s="29">
        <v>0</v>
      </c>
      <c r="EY174" s="29">
        <v>0</v>
      </c>
      <c r="EZ174" s="29">
        <f>MIN(MAX(EX174:EY174)+0.15*FC174, 100)</f>
        <v>0</v>
      </c>
      <c r="FA174" s="1">
        <v>0</v>
      </c>
      <c r="FB174" s="1">
        <v>0</v>
      </c>
      <c r="FC174" s="1">
        <f>MAX(FA174:FB174)</f>
        <v>0</v>
      </c>
      <c r="FD174" s="15">
        <f>AVERAGE(EW174,EZ174,FC174)</f>
        <v>0</v>
      </c>
      <c r="FE174" s="3">
        <v>0.25</v>
      </c>
      <c r="FF174" s="3">
        <v>0.2</v>
      </c>
      <c r="FG174" s="3">
        <v>0.25</v>
      </c>
      <c r="FH174" s="3">
        <v>0.3</v>
      </c>
      <c r="FI174" s="25">
        <f>MIN(IF(D174="Yes",AR174+DI174,0),100)</f>
        <v>-50</v>
      </c>
      <c r="FJ174" s="25">
        <f>IF(FN174&lt;0,FI174+FN174*-4,FI174)</f>
        <v>0</v>
      </c>
      <c r="FK174" s="25">
        <f>MIN(IF(D174="Yes",AR174+EA174,0), 100)</f>
        <v>0</v>
      </c>
      <c r="FL174" s="25">
        <f>MIN(IF(D174="Yes",AR174+ET174,0),100)</f>
        <v>0</v>
      </c>
      <c r="FM174" s="25">
        <f>MIN(IF(D174="Yes",AR174+FD174,0), 100)</f>
        <v>0</v>
      </c>
      <c r="FN174" s="26">
        <f>FE174*FI174+FF174*FK174+FG174*FL174+FH174*FM174</f>
        <v>-12.5</v>
      </c>
      <c r="FO174" s="26">
        <f>FE174*FJ174+FF174*FK174+FG174*FL174+FH174*FM174</f>
        <v>0</v>
      </c>
    </row>
    <row r="175" spans="1:171" customFormat="1" x14ac:dyDescent="0.3">
      <c r="A175">
        <v>1402019010</v>
      </c>
      <c r="B175" t="s">
        <v>203</v>
      </c>
      <c r="C175" t="s">
        <v>114</v>
      </c>
      <c r="D175" s="2" t="s">
        <v>301</v>
      </c>
      <c r="E175" s="6"/>
      <c r="F175" s="6"/>
      <c r="G175" s="7"/>
      <c r="H175" s="7"/>
      <c r="I175" s="6">
        <v>0</v>
      </c>
      <c r="J175" s="6"/>
      <c r="K175" s="7"/>
      <c r="L175" s="7"/>
      <c r="M175" s="6"/>
      <c r="N175" s="8"/>
      <c r="O175" s="7"/>
      <c r="P175" s="7"/>
      <c r="Q175" s="6"/>
      <c r="R175" s="8"/>
      <c r="S175" s="7"/>
      <c r="T175" s="7"/>
      <c r="U175" s="6"/>
      <c r="V175" s="6"/>
      <c r="W175" s="7"/>
      <c r="X175" s="7"/>
      <c r="Y175" s="6"/>
      <c r="Z175" s="6"/>
      <c r="AA175" s="7"/>
      <c r="AB175" s="7"/>
      <c r="AC175" s="6"/>
      <c r="AD175" s="6"/>
      <c r="AE175" s="7"/>
      <c r="AF175" s="8"/>
      <c r="AG175" s="10">
        <v>14</v>
      </c>
      <c r="AH175" s="10">
        <v>10</v>
      </c>
      <c r="AI175" s="10">
        <f>COUNT(E175:AF175)</f>
        <v>1</v>
      </c>
      <c r="AJ175" s="22">
        <f>IF(D175="Yes",(AG175-AI175+(DI175-50)/AH175)/AG175,0)</f>
        <v>0.32857142857142857</v>
      </c>
      <c r="AK175" s="11">
        <f>SUM(E175:AF175)</f>
        <v>0</v>
      </c>
      <c r="AL175" s="10">
        <f>MAX(AK175-AM175-AN175,0)*-1</f>
        <v>0</v>
      </c>
      <c r="AM175" s="10">
        <v>10</v>
      </c>
      <c r="AN175" s="10">
        <v>3</v>
      </c>
      <c r="AO175" s="7">
        <f>AK175+AL175+AP175</f>
        <v>0</v>
      </c>
      <c r="AP175" s="6"/>
      <c r="AQ175" s="3">
        <v>0.5</v>
      </c>
      <c r="AR175" s="15">
        <f>MIN(AO175,AM175)*AQ175</f>
        <v>0</v>
      </c>
      <c r="AS175" s="6">
        <v>0</v>
      </c>
      <c r="AT175" s="6">
        <v>0</v>
      </c>
      <c r="AU175" s="6">
        <v>1</v>
      </c>
      <c r="AV175" s="6">
        <v>0</v>
      </c>
      <c r="AW175" s="7"/>
      <c r="AX175" s="7">
        <v>0</v>
      </c>
      <c r="AY175" s="7"/>
      <c r="AZ175" s="7">
        <v>0</v>
      </c>
      <c r="BA175" s="6"/>
      <c r="BB175" s="6">
        <v>-5</v>
      </c>
      <c r="BC175" s="6"/>
      <c r="BD175" s="6">
        <v>-5</v>
      </c>
      <c r="BE175" s="7"/>
      <c r="BF175" s="7">
        <f>IF(EF175&gt;=70, 5, 0)</f>
        <v>0</v>
      </c>
      <c r="BG175" s="7"/>
      <c r="BH175" s="7"/>
      <c r="BI175" s="7">
        <v>-5</v>
      </c>
      <c r="BJ175" s="6"/>
      <c r="BK175" s="6">
        <f>IF(EW175&gt;=70, 6, 0)</f>
        <v>0</v>
      </c>
      <c r="BL175" s="6">
        <v>-5</v>
      </c>
      <c r="BM175" s="7">
        <v>0</v>
      </c>
      <c r="BN175" s="7">
        <v>-5</v>
      </c>
      <c r="BO175" s="7">
        <v>-5</v>
      </c>
      <c r="BP175" s="6"/>
      <c r="BQ175" s="6">
        <f>IF(EZ175&gt;=70, 6, 0)</f>
        <v>0</v>
      </c>
      <c r="BR175" s="6">
        <v>-5</v>
      </c>
      <c r="BS175" s="7"/>
      <c r="BT175" s="7">
        <v>-5</v>
      </c>
      <c r="BU175" s="7">
        <v>-5</v>
      </c>
      <c r="BV175" s="6"/>
      <c r="BW175" s="6">
        <v>-5</v>
      </c>
      <c r="BX175" s="6">
        <f>IF(EK175&gt;=70, 5, 0)</f>
        <v>0</v>
      </c>
      <c r="BY175" s="6">
        <v>-5</v>
      </c>
      <c r="BZ175" s="6">
        <v>0</v>
      </c>
      <c r="CA175" s="6">
        <v>0</v>
      </c>
      <c r="CB175" s="6">
        <v>0</v>
      </c>
      <c r="CC175" s="6">
        <v>0</v>
      </c>
      <c r="CD175" s="6">
        <v>0</v>
      </c>
      <c r="CE175" s="6">
        <v>0</v>
      </c>
      <c r="CF175" s="6">
        <v>0</v>
      </c>
      <c r="CG175" s="6">
        <v>0</v>
      </c>
      <c r="CH175" s="6">
        <v>0</v>
      </c>
      <c r="CI175" s="6">
        <v>0</v>
      </c>
      <c r="CJ175" s="6">
        <v>-5</v>
      </c>
      <c r="CK175" s="7">
        <v>-5</v>
      </c>
      <c r="CL175" s="7">
        <v>-5</v>
      </c>
      <c r="CM175" s="7">
        <v>-5</v>
      </c>
      <c r="CN175" s="6">
        <v>-5</v>
      </c>
      <c r="CO175" s="6">
        <f>IF(ES175&gt;=70, 5, 0)</f>
        <v>0</v>
      </c>
      <c r="CP175" s="6">
        <v>-5</v>
      </c>
      <c r="CQ175" s="6"/>
      <c r="CR175" s="6">
        <v>-5</v>
      </c>
      <c r="CS175" s="7"/>
      <c r="CT175" s="7">
        <f>IF(FC175&gt;=70, 6, 0)</f>
        <v>0</v>
      </c>
      <c r="CU175" s="7">
        <v>-5</v>
      </c>
      <c r="CV175" s="6"/>
      <c r="CW175" s="7">
        <v>0</v>
      </c>
      <c r="CX175" s="7">
        <v>0</v>
      </c>
      <c r="CY175" s="7">
        <v>10</v>
      </c>
      <c r="CZ175" s="7">
        <v>0</v>
      </c>
      <c r="DA175" s="7">
        <v>0</v>
      </c>
      <c r="DB175" s="7">
        <f>IF(AND(DS175&gt;0,DW175&gt;0),4,0)</f>
        <v>0</v>
      </c>
      <c r="DC175" s="7">
        <f>IF(AND(EF175&gt;0,EK175&gt;0,EP175&gt;0),4,0)</f>
        <v>0</v>
      </c>
      <c r="DD175" s="7">
        <f>IF(SUM(BW175,BY175,CB175,CC175,CE175,CH175,CK175,CL175,CN175,CP175)&gt;-1,4,0)</f>
        <v>0</v>
      </c>
      <c r="DE175" s="7">
        <f>IF(FC175&gt;0,4,0)</f>
        <v>0</v>
      </c>
      <c r="DF175" s="6"/>
      <c r="DG175" s="10">
        <f>SUM(AS175:DF175)</f>
        <v>-84</v>
      </c>
      <c r="DH175" s="10">
        <v>50</v>
      </c>
      <c r="DI175" s="17">
        <f>DG175+DH175</f>
        <v>-34</v>
      </c>
      <c r="DJ175" s="1">
        <v>31.43</v>
      </c>
      <c r="DK175" s="18">
        <v>0</v>
      </c>
      <c r="DL175" s="18">
        <v>0</v>
      </c>
      <c r="DM175" s="29">
        <f>AVERAGE(DK175:DL175)</f>
        <v>0</v>
      </c>
      <c r="DN175" s="1">
        <v>0</v>
      </c>
      <c r="DO175" s="29">
        <v>0</v>
      </c>
      <c r="DP175" s="1">
        <v>0</v>
      </c>
      <c r="DQ175" s="1"/>
      <c r="DR175" s="1">
        <f>IF(DQ175&gt;68, 68, DQ175)</f>
        <v>0</v>
      </c>
      <c r="DS175" s="1">
        <f>MAX(DP175,DR175)</f>
        <v>0</v>
      </c>
      <c r="DT175" s="29"/>
      <c r="DU175" s="29"/>
      <c r="DV175" s="29">
        <f>IF(DU175&gt;68,68,DU175)</f>
        <v>0</v>
      </c>
      <c r="DW175" s="29">
        <f>MAX(DT175,DV175)</f>
        <v>0</v>
      </c>
      <c r="DX175" s="18">
        <v>0</v>
      </c>
      <c r="DY175" s="18">
        <v>0</v>
      </c>
      <c r="DZ175" s="1"/>
      <c r="EA175" s="15">
        <f>AVERAGE(DJ175,DM175:DO175, DS175, DW175)</f>
        <v>5.2383333333333333</v>
      </c>
      <c r="EB175" s="1">
        <v>33.33</v>
      </c>
      <c r="EC175" s="1">
        <v>0</v>
      </c>
      <c r="ED175" s="1">
        <v>0</v>
      </c>
      <c r="EE175" s="1">
        <f>IF(ED175&gt;68,68,ED175)</f>
        <v>0</v>
      </c>
      <c r="EF175" s="1">
        <f>MAX(EB175:EC175,EE175)</f>
        <v>33.33</v>
      </c>
      <c r="EG175" s="29">
        <v>0</v>
      </c>
      <c r="EH175" s="29">
        <v>0</v>
      </c>
      <c r="EI175" s="29">
        <v>0</v>
      </c>
      <c r="EJ175" s="29">
        <f>IF(EI175&gt;68,68,EI175)</f>
        <v>0</v>
      </c>
      <c r="EK175" s="29">
        <f>MAX(EG175:EH175,EJ175)</f>
        <v>0</v>
      </c>
      <c r="EL175" s="1">
        <v>0</v>
      </c>
      <c r="EM175" s="1">
        <v>0</v>
      </c>
      <c r="EN175" s="1">
        <v>0</v>
      </c>
      <c r="EO175" s="1">
        <f>IF(EN175&gt;68,68,EN175)</f>
        <v>0</v>
      </c>
      <c r="EP175" s="1">
        <f>MAX(EL175:EM175,EO175)</f>
        <v>0</v>
      </c>
      <c r="EQ175" s="29">
        <v>0</v>
      </c>
      <c r="ER175" s="29">
        <v>0</v>
      </c>
      <c r="ES175" s="29"/>
      <c r="ET175" s="15">
        <f>AVERAGE(EF175,EK175,EP175,ES175)</f>
        <v>11.11</v>
      </c>
      <c r="EU175" s="1">
        <v>0</v>
      </c>
      <c r="EV175" s="1">
        <v>0</v>
      </c>
      <c r="EW175" s="1">
        <f>MIN(MAX(EU175:EV175)+0.2*FC175, 100)</f>
        <v>0</v>
      </c>
      <c r="EX175" s="29">
        <v>8.33</v>
      </c>
      <c r="EY175" s="29">
        <v>0</v>
      </c>
      <c r="EZ175" s="29">
        <f>MIN(MAX(EX175:EY175)+0.15*FC175, 100)</f>
        <v>8.33</v>
      </c>
      <c r="FA175" s="1">
        <v>0</v>
      </c>
      <c r="FB175" s="1">
        <v>0</v>
      </c>
      <c r="FC175" s="1">
        <f>MAX(FA175:FB175)</f>
        <v>0</v>
      </c>
      <c r="FD175" s="15">
        <f>AVERAGE(EW175,EZ175,FC175)</f>
        <v>2.7766666666666668</v>
      </c>
      <c r="FE175" s="3">
        <v>0.25</v>
      </c>
      <c r="FF175" s="3">
        <v>0.2</v>
      </c>
      <c r="FG175" s="3">
        <v>0.25</v>
      </c>
      <c r="FH175" s="3">
        <v>0.3</v>
      </c>
      <c r="FI175" s="25">
        <f>MIN(IF(D175="Yes",AR175+DI175,0),100)</f>
        <v>-34</v>
      </c>
      <c r="FJ175" s="25">
        <f>IF(FN175&lt;0,FI175+FN175*-4,FI175)</f>
        <v>-18.632666666666665</v>
      </c>
      <c r="FK175" s="25">
        <f>MIN(IF(D175="Yes",AR175+EA175,0), 100)</f>
        <v>5.2383333333333333</v>
      </c>
      <c r="FL175" s="25">
        <f>MIN(IF(D175="Yes",AR175+ET175,0),100)</f>
        <v>11.11</v>
      </c>
      <c r="FM175" s="25">
        <f>MIN(IF(D175="Yes",AR175+FD175,0), 100)</f>
        <v>2.7766666666666668</v>
      </c>
      <c r="FN175" s="26">
        <f>FE175*FI175+FF175*FK175+FG175*FL175+FH175*FM175</f>
        <v>-3.8418333333333337</v>
      </c>
      <c r="FO175" s="26">
        <f>FE175*FJ175+FF175*FK175+FG175*FL175+FH175*FM175</f>
        <v>0</v>
      </c>
    </row>
    <row r="176" spans="1:171" customFormat="1" x14ac:dyDescent="0.3">
      <c r="A176">
        <v>1402019017</v>
      </c>
      <c r="B176" t="s">
        <v>205</v>
      </c>
      <c r="C176" t="s">
        <v>114</v>
      </c>
      <c r="D176" s="2" t="s">
        <v>302</v>
      </c>
      <c r="E176" s="6"/>
      <c r="F176" s="6"/>
      <c r="G176" s="7"/>
      <c r="H176" s="7"/>
      <c r="I176" s="6"/>
      <c r="J176" s="6"/>
      <c r="K176" s="7"/>
      <c r="L176" s="7"/>
      <c r="M176" s="6"/>
      <c r="N176" s="8"/>
      <c r="O176" s="7"/>
      <c r="P176" s="7"/>
      <c r="Q176" s="6"/>
      <c r="R176" s="8"/>
      <c r="S176" s="7"/>
      <c r="T176" s="7"/>
      <c r="U176" s="6"/>
      <c r="V176" s="6"/>
      <c r="W176" s="7"/>
      <c r="X176" s="7"/>
      <c r="Y176" s="6"/>
      <c r="Z176" s="6"/>
      <c r="AA176" s="7"/>
      <c r="AB176" s="7"/>
      <c r="AC176" s="6"/>
      <c r="AD176" s="6"/>
      <c r="AE176" s="7"/>
      <c r="AF176" s="8"/>
      <c r="AG176" s="10">
        <v>14</v>
      </c>
      <c r="AH176" s="10">
        <v>10</v>
      </c>
      <c r="AI176" s="10">
        <f>COUNT(E176:AF176)</f>
        <v>0</v>
      </c>
      <c r="AJ176" s="22">
        <f>IF(D176="Yes",(AG176-AI176+(DI176-50)/AH176)/AG176,0)</f>
        <v>0</v>
      </c>
      <c r="AK176" s="11">
        <f>SUM(E176:AF176)</f>
        <v>0</v>
      </c>
      <c r="AL176" s="10">
        <f>MAX(AK176-AM176-AN176,0)*-1</f>
        <v>0</v>
      </c>
      <c r="AM176" s="10">
        <v>10</v>
      </c>
      <c r="AN176" s="10">
        <v>3</v>
      </c>
      <c r="AO176" s="7">
        <f>AK176+AL176+AP176</f>
        <v>0</v>
      </c>
      <c r="AP176" s="6"/>
      <c r="AQ176" s="3">
        <v>0.5</v>
      </c>
      <c r="AR176" s="15">
        <f>MIN(AO176,AM176)*AQ176</f>
        <v>0</v>
      </c>
      <c r="AS176" s="6">
        <v>0</v>
      </c>
      <c r="AT176" s="6">
        <v>0</v>
      </c>
      <c r="AU176" s="6">
        <v>-5</v>
      </c>
      <c r="AV176" s="6">
        <v>0</v>
      </c>
      <c r="AW176" s="7">
        <v>-5</v>
      </c>
      <c r="AX176" s="7">
        <v>-5</v>
      </c>
      <c r="AY176" s="7"/>
      <c r="AZ176" s="7">
        <v>-5</v>
      </c>
      <c r="BA176" s="6"/>
      <c r="BB176" s="6">
        <v>-5</v>
      </c>
      <c r="BC176" s="6"/>
      <c r="BD176" s="6">
        <v>-5</v>
      </c>
      <c r="BE176" s="7"/>
      <c r="BF176" s="7">
        <f>IF(EF176&gt;=70, 5, 0)</f>
        <v>0</v>
      </c>
      <c r="BG176" s="7"/>
      <c r="BH176" s="7"/>
      <c r="BI176" s="7">
        <v>-5</v>
      </c>
      <c r="BJ176" s="6"/>
      <c r="BK176" s="6">
        <f>IF(EW176&gt;=70, 6, 0)</f>
        <v>0</v>
      </c>
      <c r="BL176" s="6">
        <v>-5</v>
      </c>
      <c r="BM176" s="7">
        <v>-5</v>
      </c>
      <c r="BN176" s="7">
        <v>-5</v>
      </c>
      <c r="BO176" s="7">
        <v>-5</v>
      </c>
      <c r="BP176" s="6">
        <v>2</v>
      </c>
      <c r="BQ176" s="6">
        <f>IF(EZ176&gt;=70, 6, 0)</f>
        <v>0</v>
      </c>
      <c r="BR176" s="6">
        <v>-5</v>
      </c>
      <c r="BS176" s="7"/>
      <c r="BT176" s="7">
        <v>-5</v>
      </c>
      <c r="BU176" s="7">
        <v>-5</v>
      </c>
      <c r="BV176" s="6"/>
      <c r="BW176" s="6">
        <v>-5</v>
      </c>
      <c r="BX176" s="6">
        <f>IF(EK176&gt;=70, 5, 0)</f>
        <v>0</v>
      </c>
      <c r="BY176" s="6">
        <v>-5</v>
      </c>
      <c r="BZ176" s="6">
        <v>0</v>
      </c>
      <c r="CA176" s="6">
        <v>0</v>
      </c>
      <c r="CB176" s="6">
        <v>0</v>
      </c>
      <c r="CC176" s="6">
        <v>0</v>
      </c>
      <c r="CD176" s="6">
        <v>0</v>
      </c>
      <c r="CE176" s="6">
        <v>0</v>
      </c>
      <c r="CF176" s="6">
        <v>0</v>
      </c>
      <c r="CG176" s="6">
        <v>0</v>
      </c>
      <c r="CH176" s="6">
        <v>0</v>
      </c>
      <c r="CI176" s="6">
        <v>0</v>
      </c>
      <c r="CJ176" s="6">
        <v>-5</v>
      </c>
      <c r="CK176" s="7">
        <v>-5</v>
      </c>
      <c r="CL176" s="7">
        <v>-5</v>
      </c>
      <c r="CM176" s="7">
        <v>-5</v>
      </c>
      <c r="CN176" s="6">
        <v>-5</v>
      </c>
      <c r="CO176" s="6">
        <f>IF(ES176&gt;=70, 5, 0)</f>
        <v>0</v>
      </c>
      <c r="CP176" s="6">
        <v>-5</v>
      </c>
      <c r="CQ176" s="6"/>
      <c r="CR176" s="6">
        <v>-5</v>
      </c>
      <c r="CS176" s="7"/>
      <c r="CT176" s="7">
        <f>IF(FC176&gt;=70, 6, 0)</f>
        <v>0</v>
      </c>
      <c r="CU176" s="7">
        <v>-5</v>
      </c>
      <c r="CV176" s="6"/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f>IF(AND(DS176&gt;0,DW176&gt;0),4,0)</f>
        <v>0</v>
      </c>
      <c r="DC176" s="7">
        <f>IF(AND(EF176&gt;0,EK176&gt;0,EP176&gt;0),4,0)</f>
        <v>0</v>
      </c>
      <c r="DD176" s="7">
        <f>IF(SUM(BW176,BY176,CB176,CC176,CE176,CH176,CK176,CL176,CN176,CP176)&gt;-1,4,0)</f>
        <v>0</v>
      </c>
      <c r="DE176" s="7">
        <f>IF(FC176&gt;0,4,0)</f>
        <v>0</v>
      </c>
      <c r="DF176" s="6"/>
      <c r="DG176" s="10">
        <f>SUM(AS176:DF176)</f>
        <v>-118</v>
      </c>
      <c r="DH176" s="10">
        <v>50</v>
      </c>
      <c r="DI176" s="17">
        <f>DG176+DH176</f>
        <v>-68</v>
      </c>
      <c r="DJ176" s="1">
        <v>0</v>
      </c>
      <c r="DK176" s="18">
        <v>0</v>
      </c>
      <c r="DL176" s="18">
        <v>0</v>
      </c>
      <c r="DM176" s="29">
        <f>AVERAGE(DK176:DL176)</f>
        <v>0</v>
      </c>
      <c r="DN176" s="1">
        <v>0</v>
      </c>
      <c r="DO176" s="29">
        <v>0</v>
      </c>
      <c r="DP176" s="1">
        <v>0</v>
      </c>
      <c r="DQ176" s="1"/>
      <c r="DR176" s="1">
        <f>IF(DQ176&gt;68, 68, DQ176)</f>
        <v>0</v>
      </c>
      <c r="DS176" s="1">
        <f>MAX(DP176,DR176)</f>
        <v>0</v>
      </c>
      <c r="DT176" s="29"/>
      <c r="DU176" s="29"/>
      <c r="DV176" s="29">
        <f>IF(DU176&gt;68,68,DU176)</f>
        <v>0</v>
      </c>
      <c r="DW176" s="29">
        <f>MAX(DT176,DV176)</f>
        <v>0</v>
      </c>
      <c r="DX176" s="18">
        <v>0</v>
      </c>
      <c r="DY176" s="18">
        <v>0</v>
      </c>
      <c r="DZ176" s="1"/>
      <c r="EA176" s="15">
        <f>AVERAGE(DJ176,DM176:DO176, DS176, DW176)</f>
        <v>0</v>
      </c>
      <c r="EB176" s="1">
        <v>0</v>
      </c>
      <c r="EC176" s="1">
        <v>0</v>
      </c>
      <c r="ED176" s="1">
        <v>0</v>
      </c>
      <c r="EE176" s="1">
        <f>IF(ED176&gt;68,68,ED176)</f>
        <v>0</v>
      </c>
      <c r="EF176" s="1">
        <f>MAX(EB176:EC176,EE176)</f>
        <v>0</v>
      </c>
      <c r="EG176" s="29">
        <v>0</v>
      </c>
      <c r="EH176" s="29">
        <v>0</v>
      </c>
      <c r="EI176" s="29">
        <v>0</v>
      </c>
      <c r="EJ176" s="29">
        <f>IF(EI176&gt;68,68,EI176)</f>
        <v>0</v>
      </c>
      <c r="EK176" s="29">
        <f>MAX(EG176:EH176,EJ176)</f>
        <v>0</v>
      </c>
      <c r="EL176" s="1">
        <v>0</v>
      </c>
      <c r="EM176" s="1">
        <v>0</v>
      </c>
      <c r="EN176" s="1">
        <v>0</v>
      </c>
      <c r="EO176" s="1">
        <f>IF(EN176&gt;68,68,EN176)</f>
        <v>0</v>
      </c>
      <c r="EP176" s="1">
        <f>MAX(EL176:EM176,EO176)</f>
        <v>0</v>
      </c>
      <c r="EQ176" s="29">
        <v>0</v>
      </c>
      <c r="ER176" s="29">
        <v>0</v>
      </c>
      <c r="ES176" s="29"/>
      <c r="ET176" s="15">
        <f>AVERAGE(EF176,EK176,EP176,ES176)</f>
        <v>0</v>
      </c>
      <c r="EU176" s="1">
        <v>0</v>
      </c>
      <c r="EV176" s="1">
        <v>0</v>
      </c>
      <c r="EW176" s="1">
        <f>MIN(MAX(EU176:EV176)+0.2*FC176, 100)</f>
        <v>0</v>
      </c>
      <c r="EX176" s="29">
        <v>0</v>
      </c>
      <c r="EY176" s="29">
        <v>0</v>
      </c>
      <c r="EZ176" s="29">
        <f>MIN(MAX(EX176:EY176)+0.15*FC176, 100)</f>
        <v>0</v>
      </c>
      <c r="FA176" s="1">
        <v>0</v>
      </c>
      <c r="FB176" s="1">
        <v>0</v>
      </c>
      <c r="FC176" s="1">
        <f>MAX(FA176:FB176)</f>
        <v>0</v>
      </c>
      <c r="FD176" s="15">
        <f>AVERAGE(EW176,EZ176,FC176)</f>
        <v>0</v>
      </c>
      <c r="FE176" s="3">
        <v>0.25</v>
      </c>
      <c r="FF176" s="3">
        <v>0.2</v>
      </c>
      <c r="FG176" s="3">
        <v>0.25</v>
      </c>
      <c r="FH176" s="3">
        <v>0.3</v>
      </c>
      <c r="FI176" s="25">
        <f>MIN(IF(D176="Yes",AR176+DI176,0),100)</f>
        <v>0</v>
      </c>
      <c r="FJ176" s="25">
        <f>IF(FN176&lt;0,FI176+FN176*-4,FI176)</f>
        <v>0</v>
      </c>
      <c r="FK176" s="25">
        <f>MIN(IF(D176="Yes",AR176+EA176,0), 100)</f>
        <v>0</v>
      </c>
      <c r="FL176" s="25">
        <f>MIN(IF(D176="Yes",AR176+ET176,0),100)</f>
        <v>0</v>
      </c>
      <c r="FM176" s="25">
        <f>MIN(IF(D176="Yes",AR176+FD176,0), 100)</f>
        <v>0</v>
      </c>
      <c r="FN176" s="26">
        <f>FE176*FI176+FF176*FK176+FG176*FL176+FH176*FM176</f>
        <v>0</v>
      </c>
      <c r="FO176" s="26">
        <f>FE176*FJ176+FF176*FK176+FG176*FL176+FH176*FM176</f>
        <v>0</v>
      </c>
    </row>
    <row r="177" spans="1:171" customFormat="1" x14ac:dyDescent="0.3">
      <c r="A177">
        <v>1402019034</v>
      </c>
      <c r="B177" t="s">
        <v>217</v>
      </c>
      <c r="C177" t="s">
        <v>114</v>
      </c>
      <c r="D177" s="2" t="s">
        <v>301</v>
      </c>
      <c r="E177" s="6"/>
      <c r="F177" s="6"/>
      <c r="G177" s="7"/>
      <c r="H177" s="7"/>
      <c r="I177" s="6">
        <v>1</v>
      </c>
      <c r="J177" s="6"/>
      <c r="K177" s="7">
        <v>0</v>
      </c>
      <c r="L177" s="7"/>
      <c r="M177" s="6"/>
      <c r="N177" s="8"/>
      <c r="O177" s="7"/>
      <c r="P177" s="7"/>
      <c r="Q177" s="6"/>
      <c r="R177" s="8"/>
      <c r="S177" s="7"/>
      <c r="T177" s="7"/>
      <c r="U177" s="6"/>
      <c r="V177" s="6"/>
      <c r="W177" s="7"/>
      <c r="X177" s="7"/>
      <c r="Y177" s="6"/>
      <c r="Z177" s="6"/>
      <c r="AA177" s="7"/>
      <c r="AB177" s="7"/>
      <c r="AC177" s="6"/>
      <c r="AD177" s="6"/>
      <c r="AE177" s="7"/>
      <c r="AF177" s="8"/>
      <c r="AG177" s="10">
        <v>14</v>
      </c>
      <c r="AH177" s="10">
        <v>10</v>
      </c>
      <c r="AI177" s="10">
        <f>COUNT(E177:AF177)</f>
        <v>2</v>
      </c>
      <c r="AJ177" s="22">
        <f>IF(D177="Yes",(AG177-AI177+(DI177-50)/AH177)/AG177,0)</f>
        <v>0.31428571428571433</v>
      </c>
      <c r="AK177" s="11">
        <f>SUM(E177:AF177)</f>
        <v>1</v>
      </c>
      <c r="AL177" s="10">
        <f>MAX(AK177-AM177-AN177,0)*-1</f>
        <v>0</v>
      </c>
      <c r="AM177" s="10">
        <v>10</v>
      </c>
      <c r="AN177" s="10">
        <v>3</v>
      </c>
      <c r="AO177" s="7">
        <f>AK177+AL177+AP177</f>
        <v>1</v>
      </c>
      <c r="AP177" s="6"/>
      <c r="AQ177" s="3">
        <v>0.5</v>
      </c>
      <c r="AR177" s="15">
        <f>MIN(AO177,AM177)*AQ177</f>
        <v>0.5</v>
      </c>
      <c r="AS177" s="6">
        <v>0</v>
      </c>
      <c r="AT177" s="6">
        <v>0</v>
      </c>
      <c r="AU177" s="6">
        <v>4</v>
      </c>
      <c r="AV177" s="6">
        <v>0</v>
      </c>
      <c r="AW177" s="7"/>
      <c r="AX177" s="7">
        <v>0</v>
      </c>
      <c r="AY177" s="7"/>
      <c r="AZ177" s="7">
        <v>0</v>
      </c>
      <c r="BA177" s="6"/>
      <c r="BB177" s="6">
        <v>0</v>
      </c>
      <c r="BC177" s="6"/>
      <c r="BD177" s="6">
        <v>0</v>
      </c>
      <c r="BE177" s="7"/>
      <c r="BF177" s="7">
        <f>IF(EF177&gt;=70, 5, 0)</f>
        <v>0</v>
      </c>
      <c r="BG177" s="7"/>
      <c r="BH177" s="7"/>
      <c r="BI177" s="7">
        <v>-5</v>
      </c>
      <c r="BJ177" s="6"/>
      <c r="BK177" s="6">
        <f>IF(EW177&gt;=70, 6, 0)</f>
        <v>0</v>
      </c>
      <c r="BL177" s="6">
        <v>-5</v>
      </c>
      <c r="BM177" s="7">
        <v>0</v>
      </c>
      <c r="BN177" s="7">
        <v>-5</v>
      </c>
      <c r="BO177" s="7">
        <v>-5</v>
      </c>
      <c r="BP177" s="6"/>
      <c r="BQ177" s="6">
        <f>IF(EZ177&gt;=70, 6, 0)</f>
        <v>0</v>
      </c>
      <c r="BR177" s="6">
        <v>-5</v>
      </c>
      <c r="BS177" s="7"/>
      <c r="BT177" s="7">
        <v>-5</v>
      </c>
      <c r="BU177" s="7">
        <v>-5</v>
      </c>
      <c r="BV177" s="6"/>
      <c r="BW177" s="6">
        <v>0</v>
      </c>
      <c r="BX177" s="6">
        <f>IF(EK177&gt;=70, 5, 0)</f>
        <v>0</v>
      </c>
      <c r="BY177" s="6">
        <v>-5</v>
      </c>
      <c r="BZ177" s="6">
        <v>0</v>
      </c>
      <c r="CA177" s="6">
        <v>0</v>
      </c>
      <c r="CB177" s="6">
        <v>0</v>
      </c>
      <c r="CC177" s="6">
        <v>0</v>
      </c>
      <c r="CD177" s="6">
        <v>0</v>
      </c>
      <c r="CE177" s="6">
        <v>0</v>
      </c>
      <c r="CF177" s="6">
        <v>0</v>
      </c>
      <c r="CG177" s="6">
        <v>0</v>
      </c>
      <c r="CH177" s="6">
        <v>0</v>
      </c>
      <c r="CI177" s="6">
        <v>0</v>
      </c>
      <c r="CJ177" s="6">
        <v>-5</v>
      </c>
      <c r="CK177" s="7">
        <v>-5</v>
      </c>
      <c r="CL177" s="7">
        <v>-5</v>
      </c>
      <c r="CM177" s="7">
        <v>-5</v>
      </c>
      <c r="CN177" s="6">
        <v>-5</v>
      </c>
      <c r="CO177" s="6">
        <f>IF(ES177&gt;=70, 5, 0)</f>
        <v>0</v>
      </c>
      <c r="CP177" s="6">
        <v>-5</v>
      </c>
      <c r="CQ177" s="6"/>
      <c r="CR177" s="6">
        <v>-5</v>
      </c>
      <c r="CS177" s="7"/>
      <c r="CT177" s="7">
        <f>IF(FC177&gt;=70, 6, 0)</f>
        <v>0</v>
      </c>
      <c r="CU177" s="7">
        <v>-5</v>
      </c>
      <c r="CV177" s="6"/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f>IF(AND(DS177&gt;0,DW177&gt;0),4,0)</f>
        <v>0</v>
      </c>
      <c r="DC177" s="7">
        <f>IF(AND(EF177&gt;0,EK177&gt;0,EP177&gt;0),4,0)</f>
        <v>0</v>
      </c>
      <c r="DD177" s="7">
        <f>IF(SUM(BW177,BY177,CB177,CC177,CE177,CH177,CK177,CL177,CN177,CP177)&gt;-1,4,0)</f>
        <v>0</v>
      </c>
      <c r="DE177" s="7">
        <f>IF(FC177&gt;0,4,0)</f>
        <v>0</v>
      </c>
      <c r="DF177" s="6"/>
      <c r="DG177" s="10">
        <f>SUM(AS177:DF177)</f>
        <v>-76</v>
      </c>
      <c r="DH177" s="10">
        <v>50</v>
      </c>
      <c r="DI177" s="17">
        <f>DG177+DH177</f>
        <v>-26</v>
      </c>
      <c r="DJ177" s="1">
        <v>62.86</v>
      </c>
      <c r="DK177" s="18">
        <v>0</v>
      </c>
      <c r="DL177" s="18">
        <v>0</v>
      </c>
      <c r="DM177" s="29">
        <f>AVERAGE(DK177:DL177)</f>
        <v>0</v>
      </c>
      <c r="DN177" s="1">
        <v>0</v>
      </c>
      <c r="DO177" s="29">
        <v>0</v>
      </c>
      <c r="DP177" s="1">
        <v>0</v>
      </c>
      <c r="DQ177" s="1"/>
      <c r="DR177" s="1">
        <f>IF(DQ177&gt;68, 68, DQ177)</f>
        <v>0</v>
      </c>
      <c r="DS177" s="1">
        <f>MAX(DP177,DR177)</f>
        <v>0</v>
      </c>
      <c r="DT177" s="29"/>
      <c r="DU177" s="29"/>
      <c r="DV177" s="29">
        <f>IF(DU177&gt;68,68,DU177)</f>
        <v>0</v>
      </c>
      <c r="DW177" s="29">
        <f>MAX(DT177,DV177)</f>
        <v>0</v>
      </c>
      <c r="DX177" s="18">
        <v>0</v>
      </c>
      <c r="DY177" s="18">
        <v>0</v>
      </c>
      <c r="DZ177" s="1"/>
      <c r="EA177" s="15">
        <f>AVERAGE(DJ177,DM177:DO177, DS177, DW177)</f>
        <v>10.476666666666667</v>
      </c>
      <c r="EB177" s="1">
        <v>13.33</v>
      </c>
      <c r="EC177" s="1">
        <v>0</v>
      </c>
      <c r="ED177" s="1">
        <v>0</v>
      </c>
      <c r="EE177" s="1">
        <f>IF(ED177&gt;68,68,ED177)</f>
        <v>0</v>
      </c>
      <c r="EF177" s="1">
        <f>MAX(EB177:EC177,EE177)</f>
        <v>13.33</v>
      </c>
      <c r="EG177" s="29">
        <v>0</v>
      </c>
      <c r="EH177" s="29">
        <v>0</v>
      </c>
      <c r="EI177" s="29">
        <v>0</v>
      </c>
      <c r="EJ177" s="29">
        <f>IF(EI177&gt;68,68,EI177)</f>
        <v>0</v>
      </c>
      <c r="EK177" s="29">
        <f>MAX(EG177:EH177,EJ177)</f>
        <v>0</v>
      </c>
      <c r="EL177" s="1">
        <v>0</v>
      </c>
      <c r="EM177" s="1">
        <v>0</v>
      </c>
      <c r="EN177" s="1">
        <v>0</v>
      </c>
      <c r="EO177" s="1">
        <f>IF(EN177&gt;68,68,EN177)</f>
        <v>0</v>
      </c>
      <c r="EP177" s="1">
        <f>MAX(EL177:EM177,EO177)</f>
        <v>0</v>
      </c>
      <c r="EQ177" s="29">
        <v>0</v>
      </c>
      <c r="ER177" s="29">
        <v>0</v>
      </c>
      <c r="ES177" s="29"/>
      <c r="ET177" s="15">
        <f>AVERAGE(EF177,EK177,EP177,ES177)</f>
        <v>4.4433333333333334</v>
      </c>
      <c r="EU177" s="1">
        <v>0</v>
      </c>
      <c r="EV177" s="1">
        <v>0</v>
      </c>
      <c r="EW177" s="1">
        <f>MIN(MAX(EU177:EV177)+0.2*FC177, 100)</f>
        <v>0</v>
      </c>
      <c r="EX177" s="29">
        <v>8.33</v>
      </c>
      <c r="EY177" s="29">
        <v>0</v>
      </c>
      <c r="EZ177" s="29">
        <f>MIN(MAX(EX177:EY177)+0.15*FC177, 100)</f>
        <v>8.33</v>
      </c>
      <c r="FA177" s="1">
        <v>0</v>
      </c>
      <c r="FB177" s="1">
        <v>0</v>
      </c>
      <c r="FC177" s="1">
        <f>MAX(FA177:FB177)</f>
        <v>0</v>
      </c>
      <c r="FD177" s="15">
        <f>AVERAGE(EW177,EZ177,FC177)</f>
        <v>2.7766666666666668</v>
      </c>
      <c r="FE177" s="3">
        <v>0.25</v>
      </c>
      <c r="FF177" s="3">
        <v>0.2</v>
      </c>
      <c r="FG177" s="3">
        <v>0.25</v>
      </c>
      <c r="FH177" s="3">
        <v>0.3</v>
      </c>
      <c r="FI177" s="25">
        <f>MIN(IF(D177="Yes",AR177+DI177,0),100)</f>
        <v>-25.5</v>
      </c>
      <c r="FJ177" s="25">
        <f>IF(FN177&lt;0,FI177+FN177*-4,FI177)</f>
        <v>-17.65666666666667</v>
      </c>
      <c r="FK177" s="25">
        <f>MIN(IF(D177="Yes",AR177+EA177,0), 100)</f>
        <v>10.976666666666667</v>
      </c>
      <c r="FL177" s="25">
        <f>MIN(IF(D177="Yes",AR177+ET177,0),100)</f>
        <v>4.9433333333333334</v>
      </c>
      <c r="FM177" s="25">
        <f>MIN(IF(D177="Yes",AR177+FD177,0), 100)</f>
        <v>3.2766666666666668</v>
      </c>
      <c r="FN177" s="26">
        <f>FE177*FI177+FF177*FK177+FG177*FL177+FH177*FM177</f>
        <v>-1.9608333333333325</v>
      </c>
      <c r="FO177" s="26">
        <f>FE177*FJ177+FF177*FK177+FG177*FL177+FH177*FM177</f>
        <v>0</v>
      </c>
    </row>
    <row r="178" spans="1:171" customFormat="1" x14ac:dyDescent="0.3">
      <c r="A178">
        <v>1402019035</v>
      </c>
      <c r="B178" t="s">
        <v>264</v>
      </c>
      <c r="C178" t="s">
        <v>140</v>
      </c>
      <c r="D178" s="2" t="s">
        <v>302</v>
      </c>
      <c r="E178" s="6"/>
      <c r="F178" s="6"/>
      <c r="G178" s="7"/>
      <c r="H178" s="7"/>
      <c r="I178" s="6"/>
      <c r="J178" s="6"/>
      <c r="K178" s="7"/>
      <c r="L178" s="7"/>
      <c r="M178" s="6"/>
      <c r="N178" s="8"/>
      <c r="O178" s="7"/>
      <c r="P178" s="7"/>
      <c r="Q178" s="6"/>
      <c r="R178" s="8"/>
      <c r="S178" s="7"/>
      <c r="T178" s="7"/>
      <c r="U178" s="6"/>
      <c r="V178" s="6"/>
      <c r="W178" s="7"/>
      <c r="X178" s="7"/>
      <c r="Y178" s="6"/>
      <c r="Z178" s="6"/>
      <c r="AA178" s="7"/>
      <c r="AB178" s="7"/>
      <c r="AC178" s="6"/>
      <c r="AD178" s="6"/>
      <c r="AE178" s="7"/>
      <c r="AF178" s="8"/>
      <c r="AG178" s="10">
        <v>14</v>
      </c>
      <c r="AH178" s="10">
        <v>10</v>
      </c>
      <c r="AI178" s="10">
        <f>COUNT(E178:AF178)</f>
        <v>0</v>
      </c>
      <c r="AJ178" s="22">
        <f>IF(D178="Yes",(AG178-AI178+(DI178-50)/AH178)/AG178,0)</f>
        <v>0</v>
      </c>
      <c r="AK178" s="11">
        <f>SUM(E178:AF178)</f>
        <v>0</v>
      </c>
      <c r="AL178" s="10">
        <f>MAX(AK178-AM178-AN178,0)*-1</f>
        <v>0</v>
      </c>
      <c r="AM178" s="10">
        <v>10</v>
      </c>
      <c r="AN178" s="10">
        <v>3</v>
      </c>
      <c r="AO178" s="7">
        <f>AK178+AL178+AP178</f>
        <v>0</v>
      </c>
      <c r="AP178" s="6"/>
      <c r="AQ178" s="3">
        <v>0.5</v>
      </c>
      <c r="AR178" s="15">
        <f>MIN(AO178,AM178)*AQ178</f>
        <v>0</v>
      </c>
      <c r="AS178" s="6">
        <v>0</v>
      </c>
      <c r="AT178" s="6">
        <v>0</v>
      </c>
      <c r="AU178" s="6">
        <v>-5</v>
      </c>
      <c r="AV178" s="6">
        <v>0</v>
      </c>
      <c r="AW178" s="7"/>
      <c r="AX178" s="7">
        <v>-5</v>
      </c>
      <c r="AY178" s="7"/>
      <c r="AZ178" s="7">
        <v>-5</v>
      </c>
      <c r="BA178" s="6"/>
      <c r="BB178" s="6">
        <v>-5</v>
      </c>
      <c r="BC178" s="6"/>
      <c r="BD178" s="6">
        <v>-5</v>
      </c>
      <c r="BE178" s="7"/>
      <c r="BF178" s="7">
        <f>IF(EF178&gt;=70, 5, 0)</f>
        <v>0</v>
      </c>
      <c r="BG178" s="7"/>
      <c r="BH178" s="7"/>
      <c r="BI178" s="7">
        <v>-5</v>
      </c>
      <c r="BJ178" s="6"/>
      <c r="BK178" s="6">
        <f>IF(EW178&gt;=70, 6, 0)</f>
        <v>0</v>
      </c>
      <c r="BL178" s="6">
        <v>-5</v>
      </c>
      <c r="BM178" s="7">
        <v>-5</v>
      </c>
      <c r="BN178" s="7">
        <v>-5</v>
      </c>
      <c r="BO178" s="7">
        <v>-5</v>
      </c>
      <c r="BP178" s="6"/>
      <c r="BQ178" s="6">
        <f>IF(EZ178&gt;=70, 6, 0)</f>
        <v>0</v>
      </c>
      <c r="BR178" s="6">
        <v>-5</v>
      </c>
      <c r="BS178" s="7"/>
      <c r="BT178" s="7">
        <v>-5</v>
      </c>
      <c r="BU178" s="7">
        <v>-5</v>
      </c>
      <c r="BV178" s="6"/>
      <c r="BW178" s="6">
        <v>-5</v>
      </c>
      <c r="BX178" s="6">
        <f>IF(EK178&gt;=70, 5, 0)</f>
        <v>0</v>
      </c>
      <c r="BY178" s="6">
        <v>-5</v>
      </c>
      <c r="BZ178" s="6">
        <v>0</v>
      </c>
      <c r="CA178" s="6">
        <v>0</v>
      </c>
      <c r="CB178" s="6">
        <v>0</v>
      </c>
      <c r="CC178" s="6">
        <v>0</v>
      </c>
      <c r="CD178" s="6">
        <v>0</v>
      </c>
      <c r="CE178" s="6">
        <v>0</v>
      </c>
      <c r="CF178" s="6">
        <v>0</v>
      </c>
      <c r="CG178" s="6">
        <v>0</v>
      </c>
      <c r="CH178" s="6">
        <v>0</v>
      </c>
      <c r="CI178" s="6">
        <v>0</v>
      </c>
      <c r="CJ178" s="6">
        <v>-5</v>
      </c>
      <c r="CK178" s="7">
        <v>-5</v>
      </c>
      <c r="CL178" s="7">
        <v>-5</v>
      </c>
      <c r="CM178" s="7">
        <v>-5</v>
      </c>
      <c r="CN178" s="6">
        <v>-5</v>
      </c>
      <c r="CO178" s="6">
        <f>IF(ES178&gt;=70, 5, 0)</f>
        <v>0</v>
      </c>
      <c r="CP178" s="6">
        <v>-5</v>
      </c>
      <c r="CQ178" s="6"/>
      <c r="CR178" s="6">
        <v>-5</v>
      </c>
      <c r="CS178" s="7"/>
      <c r="CT178" s="7">
        <f>IF(FC178&gt;=70, 6, 0)</f>
        <v>0</v>
      </c>
      <c r="CU178" s="7">
        <v>-5</v>
      </c>
      <c r="CV178" s="6"/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f>IF(AND(DS178&gt;0,DW178&gt;0),4,0)</f>
        <v>0</v>
      </c>
      <c r="DC178" s="7">
        <f>IF(AND(EF178&gt;0,EK178&gt;0,EP178&gt;0),4,0)</f>
        <v>0</v>
      </c>
      <c r="DD178" s="7">
        <f>IF(SUM(BW178,BY178,CB178,CC178,CE178,CH178,CK178,CL178,CN178,CP178)&gt;-1,4,0)</f>
        <v>0</v>
      </c>
      <c r="DE178" s="7">
        <f>IF(FC178&gt;0,4,0)</f>
        <v>0</v>
      </c>
      <c r="DF178" s="6"/>
      <c r="DG178" s="10">
        <f>SUM(AS178:DF178)</f>
        <v>-115</v>
      </c>
      <c r="DH178" s="10">
        <v>50</v>
      </c>
      <c r="DI178" s="17">
        <f>DG178+DH178</f>
        <v>-65</v>
      </c>
      <c r="DJ178" s="1">
        <v>0</v>
      </c>
      <c r="DK178" s="18">
        <v>0</v>
      </c>
      <c r="DL178" s="18">
        <v>0</v>
      </c>
      <c r="DM178" s="29">
        <f>AVERAGE(DK178:DL178)</f>
        <v>0</v>
      </c>
      <c r="DN178" s="1">
        <v>0</v>
      </c>
      <c r="DO178" s="29">
        <v>0</v>
      </c>
      <c r="DP178" s="1">
        <v>0</v>
      </c>
      <c r="DQ178" s="1"/>
      <c r="DR178" s="1">
        <f>IF(DQ178&gt;68, 68, DQ178)</f>
        <v>0</v>
      </c>
      <c r="DS178" s="1">
        <f>MAX(DP178,DR178)</f>
        <v>0</v>
      </c>
      <c r="DT178" s="29"/>
      <c r="DU178" s="29"/>
      <c r="DV178" s="29">
        <f>IF(DU178&gt;68,68,DU178)</f>
        <v>0</v>
      </c>
      <c r="DW178" s="29">
        <f>MAX(DT178,DV178)</f>
        <v>0</v>
      </c>
      <c r="DX178" s="18">
        <v>0</v>
      </c>
      <c r="DY178" s="18">
        <v>0</v>
      </c>
      <c r="DZ178" s="1"/>
      <c r="EA178" s="15">
        <f>AVERAGE(DJ178,DM178:DO178, DS178, DW178)</f>
        <v>0</v>
      </c>
      <c r="EB178" s="1">
        <v>0</v>
      </c>
      <c r="EC178" s="1">
        <v>0</v>
      </c>
      <c r="ED178" s="1">
        <v>0</v>
      </c>
      <c r="EE178" s="1">
        <f>IF(ED178&gt;68,68,ED178)</f>
        <v>0</v>
      </c>
      <c r="EF178" s="1">
        <f>MAX(EB178:EC178,EE178)</f>
        <v>0</v>
      </c>
      <c r="EG178" s="29">
        <v>0</v>
      </c>
      <c r="EH178" s="29">
        <v>0</v>
      </c>
      <c r="EI178" s="29">
        <v>0</v>
      </c>
      <c r="EJ178" s="29">
        <f>IF(EI178&gt;68,68,EI178)</f>
        <v>0</v>
      </c>
      <c r="EK178" s="29">
        <f>MAX(EG178:EH178,EJ178)</f>
        <v>0</v>
      </c>
      <c r="EL178" s="1">
        <v>0</v>
      </c>
      <c r="EM178" s="1">
        <v>0</v>
      </c>
      <c r="EN178" s="1">
        <v>0</v>
      </c>
      <c r="EO178" s="1">
        <f>IF(EN178&gt;68,68,EN178)</f>
        <v>0</v>
      </c>
      <c r="EP178" s="1">
        <f>MAX(EL178:EM178,EO178)</f>
        <v>0</v>
      </c>
      <c r="EQ178" s="29">
        <v>0</v>
      </c>
      <c r="ER178" s="29">
        <v>0</v>
      </c>
      <c r="ES178" s="29"/>
      <c r="ET178" s="15">
        <f>AVERAGE(EF178,EK178,EP178,ES178)</f>
        <v>0</v>
      </c>
      <c r="EU178" s="1">
        <v>0</v>
      </c>
      <c r="EV178" s="1">
        <v>0</v>
      </c>
      <c r="EW178" s="1">
        <f>MIN(MAX(EU178:EV178)+0.2*FC178, 100)</f>
        <v>0</v>
      </c>
      <c r="EX178" s="29">
        <v>0</v>
      </c>
      <c r="EY178" s="29">
        <v>0</v>
      </c>
      <c r="EZ178" s="29">
        <f>MIN(MAX(EX178:EY178)+0.15*FC178, 100)</f>
        <v>0</v>
      </c>
      <c r="FA178" s="1">
        <v>0</v>
      </c>
      <c r="FB178" s="1">
        <v>0</v>
      </c>
      <c r="FC178" s="1">
        <f>MAX(FA178:FB178)</f>
        <v>0</v>
      </c>
      <c r="FD178" s="15">
        <f>AVERAGE(EW178,EZ178,FC178)</f>
        <v>0</v>
      </c>
      <c r="FE178" s="3">
        <v>0.25</v>
      </c>
      <c r="FF178" s="3">
        <v>0.2</v>
      </c>
      <c r="FG178" s="3">
        <v>0.25</v>
      </c>
      <c r="FH178" s="3">
        <v>0.3</v>
      </c>
      <c r="FI178" s="25">
        <f>MIN(IF(D178="Yes",AR178+DI178,0),100)</f>
        <v>0</v>
      </c>
      <c r="FJ178" s="25">
        <f>IF(FN178&lt;0,FI178+FN178*-4,FI178)</f>
        <v>0</v>
      </c>
      <c r="FK178" s="25">
        <f>MIN(IF(D178="Yes",AR178+EA178,0), 100)</f>
        <v>0</v>
      </c>
      <c r="FL178" s="25">
        <f>MIN(IF(D178="Yes",AR178+ET178,0),100)</f>
        <v>0</v>
      </c>
      <c r="FM178" s="25">
        <f>MIN(IF(D178="Yes",AR178+FD178,0), 100)</f>
        <v>0</v>
      </c>
      <c r="FN178" s="26">
        <f>FE178*FI178+FF178*FK178+FG178*FL178+FH178*FM178</f>
        <v>0</v>
      </c>
      <c r="FO178" s="26">
        <f>FE178*FJ178+FF178*FK178+FG178*FL178+FH178*FM178</f>
        <v>0</v>
      </c>
    </row>
    <row r="179" spans="1:171" customFormat="1" x14ac:dyDescent="0.3">
      <c r="A179">
        <v>1402019051</v>
      </c>
      <c r="B179" t="s">
        <v>275</v>
      </c>
      <c r="C179" t="s">
        <v>140</v>
      </c>
      <c r="D179" s="2" t="s">
        <v>301</v>
      </c>
      <c r="E179" s="6"/>
      <c r="F179" s="6"/>
      <c r="G179" s="7"/>
      <c r="H179" s="7"/>
      <c r="I179" s="6"/>
      <c r="J179" s="6"/>
      <c r="K179" s="7"/>
      <c r="L179" s="7"/>
      <c r="M179" s="6"/>
      <c r="N179" s="8"/>
      <c r="O179" s="7"/>
      <c r="P179" s="7"/>
      <c r="Q179" s="6"/>
      <c r="R179" s="8"/>
      <c r="S179" s="7"/>
      <c r="T179" s="7"/>
      <c r="U179" s="6"/>
      <c r="V179" s="6"/>
      <c r="W179" s="7"/>
      <c r="X179" s="7"/>
      <c r="Y179" s="6"/>
      <c r="Z179" s="6"/>
      <c r="AA179" s="7"/>
      <c r="AB179" s="7"/>
      <c r="AC179" s="6"/>
      <c r="AD179" s="6"/>
      <c r="AE179" s="7"/>
      <c r="AF179" s="8"/>
      <c r="AG179" s="10">
        <v>14</v>
      </c>
      <c r="AH179" s="10">
        <v>10</v>
      </c>
      <c r="AI179" s="10">
        <f>COUNT(E179:AF179)</f>
        <v>0</v>
      </c>
      <c r="AJ179" s="22">
        <f>IF(D179="Yes",(AG179-AI179+(DI179-50)/AH179)/AG179,0)</f>
        <v>0.21428571428571427</v>
      </c>
      <c r="AK179" s="11">
        <f>SUM(E179:AF179)</f>
        <v>0</v>
      </c>
      <c r="AL179" s="10">
        <f>MAX(AK179-AM179-AN179,0)*-1</f>
        <v>0</v>
      </c>
      <c r="AM179" s="10">
        <v>10</v>
      </c>
      <c r="AN179" s="10">
        <v>3</v>
      </c>
      <c r="AO179" s="7">
        <f>AK179+AL179+AP179</f>
        <v>0</v>
      </c>
      <c r="AP179" s="6"/>
      <c r="AQ179" s="3">
        <v>0.5</v>
      </c>
      <c r="AR179" s="15">
        <f>MIN(AO179,AM179)*AQ179</f>
        <v>0</v>
      </c>
      <c r="AS179" s="6">
        <v>0</v>
      </c>
      <c r="AT179" s="6">
        <v>0</v>
      </c>
      <c r="AU179" s="6">
        <v>-5</v>
      </c>
      <c r="AV179" s="6">
        <v>0</v>
      </c>
      <c r="AW179" s="7"/>
      <c r="AX179" s="7">
        <v>-5</v>
      </c>
      <c r="AY179" s="7"/>
      <c r="AZ179" s="7">
        <v>-5</v>
      </c>
      <c r="BA179" s="6"/>
      <c r="BB179" s="6">
        <v>-5</v>
      </c>
      <c r="BC179" s="6"/>
      <c r="BD179" s="6">
        <v>-5</v>
      </c>
      <c r="BE179" s="7"/>
      <c r="BF179" s="7">
        <f>IF(EF179&gt;=70, 5, 0)</f>
        <v>0</v>
      </c>
      <c r="BG179" s="7"/>
      <c r="BH179" s="7"/>
      <c r="BI179" s="7">
        <v>-5</v>
      </c>
      <c r="BJ179" s="6"/>
      <c r="BK179" s="6">
        <f>IF(EW179&gt;=70, 6, 0)</f>
        <v>0</v>
      </c>
      <c r="BL179" s="6">
        <v>-5</v>
      </c>
      <c r="BM179" s="7">
        <v>-5</v>
      </c>
      <c r="BN179" s="7">
        <v>-5</v>
      </c>
      <c r="BO179" s="7">
        <v>-5</v>
      </c>
      <c r="BP179" s="6"/>
      <c r="BQ179" s="6">
        <f>IF(EZ179&gt;=70, 6, 0)</f>
        <v>0</v>
      </c>
      <c r="BR179" s="6">
        <v>-5</v>
      </c>
      <c r="BS179" s="7"/>
      <c r="BT179" s="7">
        <v>-5</v>
      </c>
      <c r="BU179" s="7">
        <v>-5</v>
      </c>
      <c r="BV179" s="6"/>
      <c r="BW179" s="6">
        <v>-5</v>
      </c>
      <c r="BX179" s="6">
        <f>IF(EK179&gt;=70, 5, 0)</f>
        <v>0</v>
      </c>
      <c r="BY179" s="6">
        <v>-5</v>
      </c>
      <c r="BZ179" s="6">
        <v>0</v>
      </c>
      <c r="CA179" s="6">
        <v>0</v>
      </c>
      <c r="CB179" s="6">
        <v>0</v>
      </c>
      <c r="CC179" s="6">
        <v>0</v>
      </c>
      <c r="CD179" s="6">
        <v>0</v>
      </c>
      <c r="CE179" s="6">
        <v>0</v>
      </c>
      <c r="CF179" s="6">
        <v>0</v>
      </c>
      <c r="CG179" s="6">
        <v>0</v>
      </c>
      <c r="CH179" s="6">
        <v>0</v>
      </c>
      <c r="CI179" s="6">
        <v>0</v>
      </c>
      <c r="CJ179" s="6">
        <v>-5</v>
      </c>
      <c r="CK179" s="7">
        <v>0</v>
      </c>
      <c r="CL179" s="7">
        <v>-5</v>
      </c>
      <c r="CM179" s="7">
        <v>-5</v>
      </c>
      <c r="CN179" s="6">
        <v>-5</v>
      </c>
      <c r="CO179" s="6">
        <f>IF(ES179&gt;=70, 5, 0)</f>
        <v>0</v>
      </c>
      <c r="CP179" s="6">
        <v>-5</v>
      </c>
      <c r="CQ179" s="6"/>
      <c r="CR179" s="6">
        <v>-5</v>
      </c>
      <c r="CS179" s="7"/>
      <c r="CT179" s="7">
        <f>IF(FC179&gt;=70, 6, 0)</f>
        <v>0</v>
      </c>
      <c r="CU179" s="7">
        <v>-5</v>
      </c>
      <c r="CV179" s="6"/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f>IF(AND(DS179&gt;0,DW179&gt;0),4,0)</f>
        <v>0</v>
      </c>
      <c r="DC179" s="7">
        <f>IF(AND(EF179&gt;0,EK179&gt;0,EP179&gt;0),4,0)</f>
        <v>0</v>
      </c>
      <c r="DD179" s="7">
        <f>IF(SUM(BW179,BY179,CB179,CC179,CE179,CH179,CK179,CL179,CN179,CP179)&gt;-1,4,0)</f>
        <v>0</v>
      </c>
      <c r="DE179" s="7">
        <f>IF(FC179&gt;0,4,0)</f>
        <v>0</v>
      </c>
      <c r="DF179" s="6"/>
      <c r="DG179" s="10">
        <f>SUM(AS179:DF179)</f>
        <v>-110</v>
      </c>
      <c r="DH179" s="10">
        <v>50</v>
      </c>
      <c r="DI179" s="17">
        <f>DG179+DH179</f>
        <v>-60</v>
      </c>
      <c r="DJ179" s="1">
        <v>0</v>
      </c>
      <c r="DK179" s="18">
        <v>0</v>
      </c>
      <c r="DL179" s="18">
        <v>0</v>
      </c>
      <c r="DM179" s="29">
        <f>AVERAGE(DK179:DL179)</f>
        <v>0</v>
      </c>
      <c r="DN179" s="1">
        <v>0</v>
      </c>
      <c r="DO179" s="29">
        <v>0</v>
      </c>
      <c r="DP179" s="1">
        <v>0</v>
      </c>
      <c r="DQ179" s="1"/>
      <c r="DR179" s="1">
        <f>IF(DQ179&gt;68, 68, DQ179)</f>
        <v>0</v>
      </c>
      <c r="DS179" s="1">
        <f>MAX(DP179,DR179)</f>
        <v>0</v>
      </c>
      <c r="DT179" s="29"/>
      <c r="DU179" s="29"/>
      <c r="DV179" s="29">
        <f>IF(DU179&gt;68,68,DU179)</f>
        <v>0</v>
      </c>
      <c r="DW179" s="29">
        <f>MAX(DT179,DV179)</f>
        <v>0</v>
      </c>
      <c r="DX179" s="18">
        <v>0</v>
      </c>
      <c r="DY179" s="18">
        <v>0</v>
      </c>
      <c r="DZ179" s="1"/>
      <c r="EA179" s="15">
        <f>AVERAGE(DJ179,DM179:DO179, DS179, DW179)</f>
        <v>0</v>
      </c>
      <c r="EB179" s="1">
        <v>0</v>
      </c>
      <c r="EC179" s="1">
        <v>0</v>
      </c>
      <c r="ED179" s="1">
        <v>0</v>
      </c>
      <c r="EE179" s="1">
        <f>IF(ED179&gt;68,68,ED179)</f>
        <v>0</v>
      </c>
      <c r="EF179" s="1">
        <f>MAX(EB179:EC179,EE179)</f>
        <v>0</v>
      </c>
      <c r="EG179" s="29">
        <v>0</v>
      </c>
      <c r="EH179" s="29">
        <v>0</v>
      </c>
      <c r="EI179" s="29">
        <v>0</v>
      </c>
      <c r="EJ179" s="29">
        <f>IF(EI179&gt;68,68,EI179)</f>
        <v>0</v>
      </c>
      <c r="EK179" s="29">
        <f>MAX(EG179:EH179,EJ179)</f>
        <v>0</v>
      </c>
      <c r="EL179" s="1">
        <v>0</v>
      </c>
      <c r="EM179" s="1">
        <v>0</v>
      </c>
      <c r="EN179" s="1">
        <v>0</v>
      </c>
      <c r="EO179" s="1">
        <f>IF(EN179&gt;68,68,EN179)</f>
        <v>0</v>
      </c>
      <c r="EP179" s="1">
        <f>MAX(EL179:EM179,EO179)</f>
        <v>0</v>
      </c>
      <c r="EQ179" s="29">
        <v>0</v>
      </c>
      <c r="ER179" s="29">
        <v>0</v>
      </c>
      <c r="ES179" s="29"/>
      <c r="ET179" s="15">
        <f>AVERAGE(EF179,EK179,EP179,ES179)</f>
        <v>0</v>
      </c>
      <c r="EU179" s="1">
        <v>0</v>
      </c>
      <c r="EV179" s="1">
        <v>0</v>
      </c>
      <c r="EW179" s="1">
        <f>MIN(MAX(EU179:EV179)+0.2*FC179, 100)</f>
        <v>0</v>
      </c>
      <c r="EX179" s="29">
        <v>0</v>
      </c>
      <c r="EY179" s="29">
        <v>0</v>
      </c>
      <c r="EZ179" s="29">
        <f>MIN(MAX(EX179:EY179)+0.15*FC179, 100)</f>
        <v>0</v>
      </c>
      <c r="FA179" s="1">
        <v>0</v>
      </c>
      <c r="FB179" s="1">
        <v>0</v>
      </c>
      <c r="FC179" s="1">
        <f>MAX(FA179:FB179)</f>
        <v>0</v>
      </c>
      <c r="FD179" s="15">
        <f>AVERAGE(EW179,EZ179,FC179)</f>
        <v>0</v>
      </c>
      <c r="FE179" s="3">
        <v>0.25</v>
      </c>
      <c r="FF179" s="3">
        <v>0.2</v>
      </c>
      <c r="FG179" s="3">
        <v>0.25</v>
      </c>
      <c r="FH179" s="3">
        <v>0.3</v>
      </c>
      <c r="FI179" s="25">
        <f>MIN(IF(D179="Yes",AR179+DI179,0),100)</f>
        <v>-60</v>
      </c>
      <c r="FJ179" s="25">
        <f>IF(FN179&lt;0,FI179+FN179*-4,FI179)</f>
        <v>0</v>
      </c>
      <c r="FK179" s="25">
        <f>MIN(IF(D179="Yes",AR179+EA179,0), 100)</f>
        <v>0</v>
      </c>
      <c r="FL179" s="25">
        <f>MIN(IF(D179="Yes",AR179+ET179,0),100)</f>
        <v>0</v>
      </c>
      <c r="FM179" s="25">
        <f>MIN(IF(D179="Yes",AR179+FD179,0), 100)</f>
        <v>0</v>
      </c>
      <c r="FN179" s="26">
        <f>FE179*FI179+FF179*FK179+FG179*FL179+FH179*FM179</f>
        <v>-15</v>
      </c>
      <c r="FO179" s="26">
        <f>FE179*FJ179+FF179*FK179+FG179*FL179+FH179*FM179</f>
        <v>0</v>
      </c>
    </row>
    <row r="180" spans="1:171" customFormat="1" x14ac:dyDescent="0.3">
      <c r="A180">
        <v>1402019063</v>
      </c>
      <c r="B180" t="s">
        <v>278</v>
      </c>
      <c r="C180" t="s">
        <v>140</v>
      </c>
      <c r="D180" s="2" t="s">
        <v>301</v>
      </c>
      <c r="E180" s="6">
        <v>1</v>
      </c>
      <c r="F180" s="6"/>
      <c r="G180" s="7"/>
      <c r="H180" s="7"/>
      <c r="I180" s="6"/>
      <c r="J180" s="6"/>
      <c r="K180" s="7">
        <v>1</v>
      </c>
      <c r="L180" s="7"/>
      <c r="M180" s="6"/>
      <c r="N180" s="8"/>
      <c r="O180" s="7"/>
      <c r="P180" s="7"/>
      <c r="Q180" s="6"/>
      <c r="R180" s="8"/>
      <c r="S180" s="7"/>
      <c r="T180" s="7"/>
      <c r="U180" s="6"/>
      <c r="V180" s="6"/>
      <c r="W180" s="7"/>
      <c r="X180" s="7"/>
      <c r="Y180" s="6"/>
      <c r="Z180" s="6"/>
      <c r="AA180" s="7"/>
      <c r="AB180" s="7"/>
      <c r="AC180" s="6"/>
      <c r="AD180" s="6"/>
      <c r="AE180" s="7"/>
      <c r="AF180" s="8"/>
      <c r="AG180" s="10">
        <v>14</v>
      </c>
      <c r="AH180" s="10">
        <v>10</v>
      </c>
      <c r="AI180" s="10">
        <f>COUNT(E180:AF180)</f>
        <v>2</v>
      </c>
      <c r="AJ180" s="22">
        <f>IF(D180="Yes",(AG180-AI180+(DI180-50)/AH180)/AG180,0)</f>
        <v>0.23571428571428577</v>
      </c>
      <c r="AK180" s="11">
        <f>SUM(E180:AF180)</f>
        <v>2</v>
      </c>
      <c r="AL180" s="10">
        <f>MAX(AK180-AM180-AN180,0)*-1</f>
        <v>0</v>
      </c>
      <c r="AM180" s="10">
        <v>10</v>
      </c>
      <c r="AN180" s="10">
        <v>3</v>
      </c>
      <c r="AO180" s="7">
        <f>AK180+AL180+AP180</f>
        <v>2</v>
      </c>
      <c r="AP180" s="6"/>
      <c r="AQ180" s="3">
        <v>0.5</v>
      </c>
      <c r="AR180" s="15">
        <f>MIN(AO180,AM180)*AQ180</f>
        <v>1</v>
      </c>
      <c r="AS180" s="6">
        <v>0</v>
      </c>
      <c r="AT180" s="6">
        <v>0</v>
      </c>
      <c r="AU180" s="6">
        <v>0</v>
      </c>
      <c r="AV180" s="6">
        <v>0</v>
      </c>
      <c r="AW180" s="7"/>
      <c r="AX180" s="7">
        <v>-5</v>
      </c>
      <c r="AY180" s="7"/>
      <c r="AZ180" s="7">
        <v>-5</v>
      </c>
      <c r="BA180" s="6"/>
      <c r="BB180" s="6">
        <v>3</v>
      </c>
      <c r="BC180" s="6"/>
      <c r="BD180" s="6">
        <v>-5</v>
      </c>
      <c r="BE180" s="7"/>
      <c r="BF180" s="7">
        <f>IF(EF180&gt;=70, 5, 0)</f>
        <v>0</v>
      </c>
      <c r="BG180" s="7"/>
      <c r="BH180" s="7"/>
      <c r="BI180" s="7">
        <v>-5</v>
      </c>
      <c r="BJ180" s="6"/>
      <c r="BK180" s="6">
        <f>IF(EW180&gt;=70, 6, 0)</f>
        <v>0</v>
      </c>
      <c r="BL180" s="6">
        <v>0</v>
      </c>
      <c r="BM180" s="7">
        <v>-5</v>
      </c>
      <c r="BN180" s="7">
        <v>-5</v>
      </c>
      <c r="BO180" s="7">
        <v>-5</v>
      </c>
      <c r="BP180" s="6"/>
      <c r="BQ180" s="6">
        <f>IF(EZ180&gt;=70, 6, 0)</f>
        <v>0</v>
      </c>
      <c r="BR180" s="6">
        <v>-5</v>
      </c>
      <c r="BS180" s="7"/>
      <c r="BT180" s="7">
        <v>-5</v>
      </c>
      <c r="BU180" s="7">
        <v>-5</v>
      </c>
      <c r="BV180" s="6"/>
      <c r="BW180" s="6">
        <v>-5</v>
      </c>
      <c r="BX180" s="6">
        <f>IF(EK180&gt;=70, 5, 0)</f>
        <v>0</v>
      </c>
      <c r="BY180" s="6">
        <v>-5</v>
      </c>
      <c r="BZ180" s="6">
        <v>0</v>
      </c>
      <c r="CA180" s="6">
        <v>0</v>
      </c>
      <c r="CB180" s="6">
        <v>0</v>
      </c>
      <c r="CC180" s="6">
        <v>0</v>
      </c>
      <c r="CD180" s="6">
        <v>0</v>
      </c>
      <c r="CE180" s="6">
        <v>0</v>
      </c>
      <c r="CF180" s="6">
        <v>0</v>
      </c>
      <c r="CG180" s="6">
        <v>0</v>
      </c>
      <c r="CH180" s="6">
        <v>0</v>
      </c>
      <c r="CI180" s="6">
        <v>0</v>
      </c>
      <c r="CJ180" s="6">
        <v>-5</v>
      </c>
      <c r="CK180" s="7">
        <v>-5</v>
      </c>
      <c r="CL180" s="7">
        <v>-5</v>
      </c>
      <c r="CM180" s="7">
        <v>-5</v>
      </c>
      <c r="CN180" s="6">
        <v>-5</v>
      </c>
      <c r="CO180" s="6">
        <f>IF(ES180&gt;=70, 5, 0)</f>
        <v>0</v>
      </c>
      <c r="CP180" s="6">
        <v>-5</v>
      </c>
      <c r="CQ180" s="6"/>
      <c r="CR180" s="6">
        <v>-5</v>
      </c>
      <c r="CS180" s="7"/>
      <c r="CT180" s="7">
        <f>IF(FC180&gt;=70, 6, 0)</f>
        <v>0</v>
      </c>
      <c r="CU180" s="7">
        <v>-5</v>
      </c>
      <c r="CV180" s="6"/>
      <c r="CW180" s="7">
        <v>0</v>
      </c>
      <c r="CX180" s="7">
        <v>0</v>
      </c>
      <c r="CY180" s="7">
        <v>10</v>
      </c>
      <c r="CZ180" s="7">
        <v>0</v>
      </c>
      <c r="DA180" s="7">
        <v>0</v>
      </c>
      <c r="DB180" s="7">
        <f>IF(AND(DS180&gt;0,DW180&gt;0),4,0)</f>
        <v>0</v>
      </c>
      <c r="DC180" s="7">
        <f>IF(AND(EF180&gt;0,EK180&gt;0,EP180&gt;0),4,0)</f>
        <v>0</v>
      </c>
      <c r="DD180" s="7">
        <f>IF(SUM(BW180,BY180,CB180,CC180,CE180,CH180,CK180,CL180,CN180,CP180)&gt;-1,4,0)</f>
        <v>0</v>
      </c>
      <c r="DE180" s="7">
        <f>IF(FC180&gt;0,4,0)</f>
        <v>0</v>
      </c>
      <c r="DF180" s="6"/>
      <c r="DG180" s="10">
        <f>SUM(AS180:DF180)</f>
        <v>-87</v>
      </c>
      <c r="DH180" s="10">
        <v>50</v>
      </c>
      <c r="DI180" s="17">
        <f>DG180+DH180</f>
        <v>-37</v>
      </c>
      <c r="DJ180" s="1">
        <v>31.43</v>
      </c>
      <c r="DK180" s="18">
        <v>0</v>
      </c>
      <c r="DL180" s="18">
        <v>50</v>
      </c>
      <c r="DM180" s="29">
        <f>AVERAGE(DK180:DL180)</f>
        <v>25</v>
      </c>
      <c r="DN180" s="1">
        <v>0</v>
      </c>
      <c r="DO180" s="29">
        <v>0</v>
      </c>
      <c r="DP180" s="1">
        <v>0</v>
      </c>
      <c r="DQ180" s="1"/>
      <c r="DR180" s="1">
        <f>IF(DQ180&gt;68, 68, DQ180)</f>
        <v>0</v>
      </c>
      <c r="DS180" s="1">
        <f>MAX(DP180,DR180)</f>
        <v>0</v>
      </c>
      <c r="DT180" s="29"/>
      <c r="DU180" s="29"/>
      <c r="DV180" s="29">
        <f>IF(DU180&gt;68,68,DU180)</f>
        <v>0</v>
      </c>
      <c r="DW180" s="29">
        <f>MAX(DT180,DV180)</f>
        <v>0</v>
      </c>
      <c r="DX180" s="18">
        <v>0</v>
      </c>
      <c r="DY180" s="18">
        <v>0</v>
      </c>
      <c r="DZ180" s="1"/>
      <c r="EA180" s="15">
        <f>AVERAGE(DJ180,DM180:DO180, DS180, DW180)</f>
        <v>9.4049999999999994</v>
      </c>
      <c r="EB180" s="1">
        <v>13.33</v>
      </c>
      <c r="EC180" s="1">
        <v>0</v>
      </c>
      <c r="ED180" s="1">
        <v>0</v>
      </c>
      <c r="EE180" s="1">
        <f>IF(ED180&gt;68,68,ED180)</f>
        <v>0</v>
      </c>
      <c r="EF180" s="1">
        <f>MAX(EB180:EC180,EE180)</f>
        <v>13.33</v>
      </c>
      <c r="EG180" s="29">
        <v>0</v>
      </c>
      <c r="EH180" s="29">
        <v>0</v>
      </c>
      <c r="EI180" s="29">
        <v>0</v>
      </c>
      <c r="EJ180" s="29">
        <f>IF(EI180&gt;68,68,EI180)</f>
        <v>0</v>
      </c>
      <c r="EK180" s="29">
        <f>MAX(EG180:EH180,EJ180)</f>
        <v>0</v>
      </c>
      <c r="EL180" s="1">
        <v>0</v>
      </c>
      <c r="EM180" s="1">
        <v>0</v>
      </c>
      <c r="EN180" s="1">
        <v>0</v>
      </c>
      <c r="EO180" s="1">
        <f>IF(EN180&gt;68,68,EN180)</f>
        <v>0</v>
      </c>
      <c r="EP180" s="1">
        <f>MAX(EL180:EM180,EO180)</f>
        <v>0</v>
      </c>
      <c r="EQ180" s="29">
        <v>0</v>
      </c>
      <c r="ER180" s="29">
        <v>0</v>
      </c>
      <c r="ES180" s="29"/>
      <c r="ET180" s="15">
        <f>AVERAGE(EF180,EK180,EP180,ES180)</f>
        <v>4.4433333333333334</v>
      </c>
      <c r="EU180" s="1">
        <v>0</v>
      </c>
      <c r="EV180" s="1">
        <v>0</v>
      </c>
      <c r="EW180" s="1">
        <f>MIN(MAX(EU180:EV180)+0.2*FC180, 100)</f>
        <v>0</v>
      </c>
      <c r="EX180" s="29">
        <v>0</v>
      </c>
      <c r="EY180" s="29">
        <v>0</v>
      </c>
      <c r="EZ180" s="29">
        <f>MIN(MAX(EX180:EY180)+0.15*FC180, 100)</f>
        <v>0</v>
      </c>
      <c r="FA180" s="1">
        <v>0</v>
      </c>
      <c r="FB180" s="1">
        <v>0</v>
      </c>
      <c r="FC180" s="1">
        <f>MAX(FA180:FB180)</f>
        <v>0</v>
      </c>
      <c r="FD180" s="15">
        <f>AVERAGE(EW180,EZ180,FC180)</f>
        <v>0</v>
      </c>
      <c r="FE180" s="3">
        <v>0.25</v>
      </c>
      <c r="FF180" s="3">
        <v>0.2</v>
      </c>
      <c r="FG180" s="3">
        <v>0.25</v>
      </c>
      <c r="FH180" s="3">
        <v>0.3</v>
      </c>
      <c r="FI180" s="25">
        <f>MIN(IF(D180="Yes",AR180+DI180,0),100)</f>
        <v>-36</v>
      </c>
      <c r="FJ180" s="25">
        <f>IF(FN180&lt;0,FI180+FN180*-4,FI180)</f>
        <v>-14.967333333333332</v>
      </c>
      <c r="FK180" s="25">
        <f>MIN(IF(D180="Yes",AR180+EA180,0), 100)</f>
        <v>10.404999999999999</v>
      </c>
      <c r="FL180" s="25">
        <f>MIN(IF(D180="Yes",AR180+ET180,0),100)</f>
        <v>5.4433333333333334</v>
      </c>
      <c r="FM180" s="25">
        <f>MIN(IF(D180="Yes",AR180+FD180,0), 100)</f>
        <v>1</v>
      </c>
      <c r="FN180" s="26">
        <f>FE180*FI180+FF180*FK180+FG180*FL180+FH180*FM180</f>
        <v>-5.2581666666666669</v>
      </c>
      <c r="FO180" s="26">
        <f>FE180*FJ180+FF180*FK180+FG180*FL180+FH180*FM180</f>
        <v>0</v>
      </c>
    </row>
    <row r="181" spans="1:171" customFormat="1" x14ac:dyDescent="0.3">
      <c r="A181">
        <v>1402019087</v>
      </c>
      <c r="B181" t="s">
        <v>225</v>
      </c>
      <c r="C181" t="s">
        <v>114</v>
      </c>
      <c r="D181" s="2" t="s">
        <v>301</v>
      </c>
      <c r="E181" s="6"/>
      <c r="F181" s="6"/>
      <c r="G181" s="7"/>
      <c r="H181" s="7">
        <v>1</v>
      </c>
      <c r="I181" s="6"/>
      <c r="J181" s="6"/>
      <c r="K181" s="7"/>
      <c r="L181" s="7"/>
      <c r="M181" s="6"/>
      <c r="N181" s="8"/>
      <c r="O181" s="7"/>
      <c r="P181" s="7"/>
      <c r="Q181" s="6"/>
      <c r="R181" s="8"/>
      <c r="S181" s="7"/>
      <c r="T181" s="7"/>
      <c r="U181" s="6">
        <v>1</v>
      </c>
      <c r="V181" s="16"/>
      <c r="W181" s="7"/>
      <c r="X181" s="7"/>
      <c r="Y181" s="6"/>
      <c r="Z181" s="6"/>
      <c r="AA181" s="7"/>
      <c r="AB181" s="7"/>
      <c r="AC181" s="6"/>
      <c r="AD181" s="6"/>
      <c r="AE181" s="7"/>
      <c r="AF181" s="8"/>
      <c r="AG181" s="10">
        <v>14</v>
      </c>
      <c r="AH181" s="10">
        <v>10</v>
      </c>
      <c r="AI181" s="10">
        <f>COUNT(E181:AF181)</f>
        <v>2</v>
      </c>
      <c r="AJ181" s="22">
        <f>IF(D181="Yes",(AG181-AI181+(DI181-50)/AH181)/AG181,0)</f>
        <v>0.21428571428571427</v>
      </c>
      <c r="AK181" s="11">
        <f>SUM(E181:AF181)</f>
        <v>2</v>
      </c>
      <c r="AL181" s="10">
        <f>MAX(AK181-AM181-AN181,0)*-1</f>
        <v>0</v>
      </c>
      <c r="AM181" s="10">
        <v>10</v>
      </c>
      <c r="AN181" s="10">
        <v>3</v>
      </c>
      <c r="AO181" s="7">
        <f>AK181+AL181+AP181</f>
        <v>2</v>
      </c>
      <c r="AP181" s="6"/>
      <c r="AQ181" s="3">
        <v>0.5</v>
      </c>
      <c r="AR181" s="15">
        <f>MIN(AO181,AM181)*AQ181</f>
        <v>1</v>
      </c>
      <c r="AS181" s="6">
        <v>0</v>
      </c>
      <c r="AT181" s="6">
        <v>0</v>
      </c>
      <c r="AU181" s="6">
        <v>-5</v>
      </c>
      <c r="AV181" s="6">
        <v>0</v>
      </c>
      <c r="AW181" s="7"/>
      <c r="AX181" s="7">
        <v>0</v>
      </c>
      <c r="AY181" s="7"/>
      <c r="AZ181" s="7">
        <v>-5</v>
      </c>
      <c r="BA181" s="6"/>
      <c r="BB181" s="6">
        <v>-5</v>
      </c>
      <c r="BC181" s="6"/>
      <c r="BD181" s="6">
        <v>-5</v>
      </c>
      <c r="BE181" s="7"/>
      <c r="BF181" s="7">
        <f>IF(EF181&gt;=70, 5, 0)</f>
        <v>0</v>
      </c>
      <c r="BG181" s="7"/>
      <c r="BH181" s="7"/>
      <c r="BI181" s="7">
        <v>-5</v>
      </c>
      <c r="BJ181" s="6"/>
      <c r="BK181" s="6">
        <f>IF(EW181&gt;=70, 6, 0)</f>
        <v>0</v>
      </c>
      <c r="BL181" s="6">
        <v>-5</v>
      </c>
      <c r="BM181" s="7">
        <v>-5</v>
      </c>
      <c r="BN181" s="7">
        <v>-5</v>
      </c>
      <c r="BO181" s="7">
        <v>-5</v>
      </c>
      <c r="BP181" s="6"/>
      <c r="BQ181" s="6">
        <f>IF(EZ181&gt;=70, 6, 0)</f>
        <v>0</v>
      </c>
      <c r="BR181" s="6">
        <v>-5</v>
      </c>
      <c r="BS181" s="7"/>
      <c r="BT181" s="7">
        <v>-5</v>
      </c>
      <c r="BU181" s="7">
        <v>-5</v>
      </c>
      <c r="BV181" s="6">
        <v>5</v>
      </c>
      <c r="BW181" s="6">
        <v>-5</v>
      </c>
      <c r="BX181" s="6">
        <f>IF(EK181&gt;=70, 5, 0)</f>
        <v>0</v>
      </c>
      <c r="BY181" s="6">
        <v>-5</v>
      </c>
      <c r="BZ181" s="6">
        <v>0</v>
      </c>
      <c r="CA181" s="6">
        <v>0</v>
      </c>
      <c r="CB181" s="6">
        <v>0</v>
      </c>
      <c r="CC181" s="6">
        <v>0</v>
      </c>
      <c r="CD181" s="6">
        <v>0</v>
      </c>
      <c r="CE181" s="6">
        <v>0</v>
      </c>
      <c r="CF181" s="6">
        <v>0</v>
      </c>
      <c r="CG181" s="6">
        <v>0</v>
      </c>
      <c r="CH181" s="6">
        <v>0</v>
      </c>
      <c r="CI181" s="6">
        <v>0</v>
      </c>
      <c r="CJ181" s="6">
        <v>-5</v>
      </c>
      <c r="CK181" s="7">
        <v>-5</v>
      </c>
      <c r="CL181" s="7">
        <v>-5</v>
      </c>
      <c r="CM181" s="7">
        <v>-5</v>
      </c>
      <c r="CN181" s="6">
        <v>-5</v>
      </c>
      <c r="CO181" s="6">
        <f>IF(ES181&gt;=70, 5, 0)</f>
        <v>0</v>
      </c>
      <c r="CP181" s="6">
        <v>-5</v>
      </c>
      <c r="CQ181" s="6"/>
      <c r="CR181" s="6">
        <v>-5</v>
      </c>
      <c r="CS181" s="7"/>
      <c r="CT181" s="7">
        <f>IF(FC181&gt;=70, 6, 0)</f>
        <v>0</v>
      </c>
      <c r="CU181" s="7">
        <v>-5</v>
      </c>
      <c r="CV181" s="6"/>
      <c r="CW181" s="7">
        <v>0</v>
      </c>
      <c r="CX181" s="7">
        <v>0</v>
      </c>
      <c r="CY181" s="7">
        <v>15</v>
      </c>
      <c r="CZ181" s="7">
        <v>0</v>
      </c>
      <c r="DA181" s="7">
        <v>0</v>
      </c>
      <c r="DB181" s="7">
        <f>IF(AND(DS181&gt;0,DW181&gt;0),4,0)</f>
        <v>0</v>
      </c>
      <c r="DC181" s="7">
        <f>IF(AND(EF181&gt;0,EK181&gt;0,EP181&gt;0),4,0)</f>
        <v>0</v>
      </c>
      <c r="DD181" s="7">
        <f>IF(SUM(BW181,BY181,CB181,CC181,CE181,CH181,CK181,CL181,CN181,CP181)&gt;-1,4,0)</f>
        <v>0</v>
      </c>
      <c r="DE181" s="7">
        <f>IF(FC181&gt;0,4,0)</f>
        <v>0</v>
      </c>
      <c r="DF181" s="6"/>
      <c r="DG181" s="10">
        <f>SUM(AS181:DF181)</f>
        <v>-90</v>
      </c>
      <c r="DH181" s="10">
        <v>50</v>
      </c>
      <c r="DI181" s="17">
        <f>DG181+DH181</f>
        <v>-40</v>
      </c>
      <c r="DJ181" s="1">
        <v>0</v>
      </c>
      <c r="DK181" s="18">
        <v>0</v>
      </c>
      <c r="DL181" s="18">
        <v>0</v>
      </c>
      <c r="DM181" s="29">
        <f>AVERAGE(DK181:DL181)</f>
        <v>0</v>
      </c>
      <c r="DN181" s="1">
        <v>0</v>
      </c>
      <c r="DO181" s="29">
        <v>0</v>
      </c>
      <c r="DP181" s="1">
        <v>0</v>
      </c>
      <c r="DQ181" s="1"/>
      <c r="DR181" s="1">
        <f>IF(DQ181&gt;68, 68, DQ181)</f>
        <v>0</v>
      </c>
      <c r="DS181" s="1">
        <f>MAX(DP181,DR181)</f>
        <v>0</v>
      </c>
      <c r="DT181" s="29"/>
      <c r="DU181" s="29"/>
      <c r="DV181" s="29">
        <f>IF(DU181&gt;68,68,DU181)</f>
        <v>0</v>
      </c>
      <c r="DW181" s="29">
        <f>MAX(DT181,DV181)</f>
        <v>0</v>
      </c>
      <c r="DX181" s="18">
        <v>0</v>
      </c>
      <c r="DY181" s="18">
        <v>0</v>
      </c>
      <c r="DZ181" s="1"/>
      <c r="EA181" s="15">
        <f>AVERAGE(DJ181,DM181:DO181, DS181, DW181)</f>
        <v>0</v>
      </c>
      <c r="EB181" s="1">
        <v>0</v>
      </c>
      <c r="EC181" s="1">
        <v>0</v>
      </c>
      <c r="ED181" s="1">
        <v>0</v>
      </c>
      <c r="EE181" s="1">
        <f>IF(ED181&gt;68,68,ED181)</f>
        <v>0</v>
      </c>
      <c r="EF181" s="1">
        <f>MAX(EB181:EC181,EE181)</f>
        <v>0</v>
      </c>
      <c r="EG181" s="29">
        <v>0</v>
      </c>
      <c r="EH181" s="29">
        <v>0</v>
      </c>
      <c r="EI181" s="29">
        <v>0</v>
      </c>
      <c r="EJ181" s="29">
        <f>IF(EI181&gt;68,68,EI181)</f>
        <v>0</v>
      </c>
      <c r="EK181" s="29">
        <f>MAX(EG181:EH181,EJ181)</f>
        <v>0</v>
      </c>
      <c r="EL181" s="1">
        <v>0</v>
      </c>
      <c r="EM181" s="1">
        <v>0</v>
      </c>
      <c r="EN181" s="1">
        <v>0</v>
      </c>
      <c r="EO181" s="1">
        <f>IF(EN181&gt;68,68,EN181)</f>
        <v>0</v>
      </c>
      <c r="EP181" s="1">
        <f>MAX(EL181:EM181,EO181)</f>
        <v>0</v>
      </c>
      <c r="EQ181" s="29">
        <v>0</v>
      </c>
      <c r="ER181" s="29">
        <v>0</v>
      </c>
      <c r="ES181" s="29"/>
      <c r="ET181" s="15">
        <f>AVERAGE(EF181,EK181,EP181,ES181)</f>
        <v>0</v>
      </c>
      <c r="EU181" s="1">
        <v>0</v>
      </c>
      <c r="EV181" s="1">
        <v>0</v>
      </c>
      <c r="EW181" s="1">
        <f>MIN(MAX(EU181:EV181)+0.2*FC181, 100)</f>
        <v>0</v>
      </c>
      <c r="EX181" s="29">
        <v>0</v>
      </c>
      <c r="EY181" s="29">
        <v>0</v>
      </c>
      <c r="EZ181" s="29">
        <f>MIN(MAX(EX181:EY181)+0.15*FC181, 100)</f>
        <v>0</v>
      </c>
      <c r="FA181" s="1">
        <v>0</v>
      </c>
      <c r="FB181" s="1">
        <v>0</v>
      </c>
      <c r="FC181" s="1">
        <f>MAX(FA181:FB181)</f>
        <v>0</v>
      </c>
      <c r="FD181" s="15">
        <f>AVERAGE(EW181,EZ181,FC181)</f>
        <v>0</v>
      </c>
      <c r="FE181" s="3">
        <v>0.25</v>
      </c>
      <c r="FF181" s="3">
        <v>0.2</v>
      </c>
      <c r="FG181" s="3">
        <v>0.25</v>
      </c>
      <c r="FH181" s="3">
        <v>0.3</v>
      </c>
      <c r="FI181" s="25">
        <f>MIN(IF(D181="Yes",AR181+DI181,0),100)</f>
        <v>-39</v>
      </c>
      <c r="FJ181" s="25">
        <f>IF(FN181&lt;0,FI181+FN181*-4,FI181)</f>
        <v>-3</v>
      </c>
      <c r="FK181" s="25">
        <f>MIN(IF(D181="Yes",AR181+EA181,0), 100)</f>
        <v>1</v>
      </c>
      <c r="FL181" s="25">
        <f>MIN(IF(D181="Yes",AR181+ET181,0),100)</f>
        <v>1</v>
      </c>
      <c r="FM181" s="25">
        <f>MIN(IF(D181="Yes",AR181+FD181,0), 100)</f>
        <v>1</v>
      </c>
      <c r="FN181" s="26">
        <f>FE181*FI181+FF181*FK181+FG181*FL181+FH181*FM181</f>
        <v>-9</v>
      </c>
      <c r="FO181" s="26">
        <f>FE181*FJ181+FF181*FK181+FG181*FL181+FH181*FM181</f>
        <v>0</v>
      </c>
    </row>
    <row r="182" spans="1:171" customFormat="1" x14ac:dyDescent="0.3">
      <c r="A182">
        <v>1402019102</v>
      </c>
      <c r="B182" t="s">
        <v>229</v>
      </c>
      <c r="C182" t="s">
        <v>114</v>
      </c>
      <c r="D182" s="2" t="s">
        <v>301</v>
      </c>
      <c r="E182" s="6">
        <v>1</v>
      </c>
      <c r="F182" s="6"/>
      <c r="G182" s="7"/>
      <c r="H182" s="7"/>
      <c r="I182" s="6"/>
      <c r="J182" s="6"/>
      <c r="K182" s="7">
        <v>1</v>
      </c>
      <c r="L182" s="7"/>
      <c r="M182" s="6"/>
      <c r="N182" s="8"/>
      <c r="O182" s="7"/>
      <c r="P182" s="7"/>
      <c r="Q182" s="6"/>
      <c r="R182" s="8"/>
      <c r="S182" s="7"/>
      <c r="T182" s="7"/>
      <c r="U182" s="6"/>
      <c r="V182" s="6"/>
      <c r="W182" s="7"/>
      <c r="X182" s="7"/>
      <c r="Y182" s="6"/>
      <c r="Z182" s="6"/>
      <c r="AA182" s="7"/>
      <c r="AB182" s="7"/>
      <c r="AC182" s="6"/>
      <c r="AD182" s="6"/>
      <c r="AE182" s="7"/>
      <c r="AF182" s="8"/>
      <c r="AG182" s="10">
        <v>14</v>
      </c>
      <c r="AH182" s="10">
        <v>10</v>
      </c>
      <c r="AI182" s="10">
        <f>COUNT(E182:AF182)</f>
        <v>2</v>
      </c>
      <c r="AJ182" s="22">
        <f>IF(D182="Yes",(AG182-AI182+(DI182-50)/AH182)/AG182,0)</f>
        <v>0.21428571428571427</v>
      </c>
      <c r="AK182" s="11">
        <f>SUM(E182:AF182)</f>
        <v>2</v>
      </c>
      <c r="AL182" s="10">
        <f>MAX(AK182-AM182-AN182,0)*-1</f>
        <v>0</v>
      </c>
      <c r="AM182" s="10">
        <v>10</v>
      </c>
      <c r="AN182" s="10">
        <v>3</v>
      </c>
      <c r="AO182" s="7">
        <f>AK182+AL182+AP182</f>
        <v>2</v>
      </c>
      <c r="AP182" s="6"/>
      <c r="AQ182" s="3">
        <v>0.5</v>
      </c>
      <c r="AR182" s="15">
        <f>MIN(AO182,AM182)*AQ182</f>
        <v>1</v>
      </c>
      <c r="AS182" s="6">
        <v>0</v>
      </c>
      <c r="AT182" s="6">
        <v>0</v>
      </c>
      <c r="AU182" s="6">
        <v>0</v>
      </c>
      <c r="AV182" s="6">
        <v>0</v>
      </c>
      <c r="AW182" s="7"/>
      <c r="AX182" s="7">
        <v>-5</v>
      </c>
      <c r="AY182" s="7"/>
      <c r="AZ182" s="7">
        <v>-5</v>
      </c>
      <c r="BA182" s="6"/>
      <c r="BB182" s="6">
        <v>-5</v>
      </c>
      <c r="BC182" s="6"/>
      <c r="BD182" s="6">
        <v>-5</v>
      </c>
      <c r="BE182" s="7"/>
      <c r="BF182" s="7">
        <f>IF(EF182&gt;=70, 5, 0)</f>
        <v>0</v>
      </c>
      <c r="BG182" s="7"/>
      <c r="BH182" s="7"/>
      <c r="BI182" s="7">
        <v>-5</v>
      </c>
      <c r="BJ182" s="6"/>
      <c r="BK182" s="6">
        <f>IF(EW182&gt;=70, 6, 0)</f>
        <v>0</v>
      </c>
      <c r="BL182" s="6">
        <v>-5</v>
      </c>
      <c r="BM182" s="7">
        <v>-5</v>
      </c>
      <c r="BN182" s="7">
        <v>-5</v>
      </c>
      <c r="BO182" s="7">
        <v>-5</v>
      </c>
      <c r="BP182" s="6"/>
      <c r="BQ182" s="6">
        <f>IF(EZ182&gt;=70, 6, 0)</f>
        <v>0</v>
      </c>
      <c r="BR182" s="6">
        <v>-5</v>
      </c>
      <c r="BS182" s="7"/>
      <c r="BT182" s="7">
        <v>-5</v>
      </c>
      <c r="BU182" s="7">
        <v>-5</v>
      </c>
      <c r="BV182" s="6"/>
      <c r="BW182" s="6">
        <v>0</v>
      </c>
      <c r="BX182" s="6">
        <f>IF(EK182&gt;=70, 5, 0)</f>
        <v>0</v>
      </c>
      <c r="BY182" s="6">
        <v>-5</v>
      </c>
      <c r="BZ182" s="6">
        <v>0</v>
      </c>
      <c r="CA182" s="6">
        <v>0</v>
      </c>
      <c r="CB182" s="6">
        <v>0</v>
      </c>
      <c r="CC182" s="6">
        <v>0</v>
      </c>
      <c r="CD182" s="6">
        <v>0</v>
      </c>
      <c r="CE182" s="6">
        <v>0</v>
      </c>
      <c r="CF182" s="6">
        <v>0</v>
      </c>
      <c r="CG182" s="6">
        <v>0</v>
      </c>
      <c r="CH182" s="6">
        <v>0</v>
      </c>
      <c r="CI182" s="6">
        <v>0</v>
      </c>
      <c r="CJ182" s="6">
        <v>-5</v>
      </c>
      <c r="CK182" s="7">
        <v>-5</v>
      </c>
      <c r="CL182" s="7">
        <v>-5</v>
      </c>
      <c r="CM182" s="7">
        <v>-5</v>
      </c>
      <c r="CN182" s="6">
        <v>-5</v>
      </c>
      <c r="CO182" s="6">
        <f>IF(ES182&gt;=70, 5, 0)</f>
        <v>0</v>
      </c>
      <c r="CP182" s="6">
        <v>-5</v>
      </c>
      <c r="CQ182" s="6"/>
      <c r="CR182" s="6">
        <v>-5</v>
      </c>
      <c r="CS182" s="7"/>
      <c r="CT182" s="7">
        <f>IF(FC182&gt;=70, 6, 0)</f>
        <v>0</v>
      </c>
      <c r="CU182" s="7">
        <v>-5</v>
      </c>
      <c r="CV182" s="6"/>
      <c r="CW182" s="7">
        <v>0</v>
      </c>
      <c r="CX182" s="7">
        <v>0</v>
      </c>
      <c r="CY182" s="7">
        <v>15</v>
      </c>
      <c r="CZ182" s="7">
        <v>0</v>
      </c>
      <c r="DA182" s="7">
        <v>0</v>
      </c>
      <c r="DB182" s="7">
        <f>IF(AND(DS182&gt;0,DW182&gt;0),4,0)</f>
        <v>0</v>
      </c>
      <c r="DC182" s="7">
        <f>IF(AND(EF182&gt;0,EK182&gt;0,EP182&gt;0),4,0)</f>
        <v>0</v>
      </c>
      <c r="DD182" s="7">
        <f>IF(SUM(BW182,BY182,CB182,CC182,CE182,CH182,CK182,CL182,CN182,CP182)&gt;-1,4,0)</f>
        <v>0</v>
      </c>
      <c r="DE182" s="7">
        <f>IF(FC182&gt;0,4,0)</f>
        <v>0</v>
      </c>
      <c r="DF182" s="6"/>
      <c r="DG182" s="10">
        <f>SUM(AS182:DF182)</f>
        <v>-90</v>
      </c>
      <c r="DH182" s="10">
        <v>50</v>
      </c>
      <c r="DI182" s="17">
        <f>DG182+DH182</f>
        <v>-40</v>
      </c>
      <c r="DJ182" s="1">
        <v>20</v>
      </c>
      <c r="DK182" s="18">
        <v>0</v>
      </c>
      <c r="DL182" s="18">
        <v>0</v>
      </c>
      <c r="DM182" s="29">
        <f>AVERAGE(DK182:DL182)</f>
        <v>0</v>
      </c>
      <c r="DN182" s="1">
        <v>0</v>
      </c>
      <c r="DO182" s="29">
        <v>0</v>
      </c>
      <c r="DP182" s="1">
        <v>0</v>
      </c>
      <c r="DQ182" s="1"/>
      <c r="DR182" s="1">
        <f>IF(DQ182&gt;68, 68, DQ182)</f>
        <v>0</v>
      </c>
      <c r="DS182" s="1">
        <f>MAX(DP182,DR182)</f>
        <v>0</v>
      </c>
      <c r="DT182" s="29"/>
      <c r="DU182" s="29"/>
      <c r="DV182" s="29">
        <f>IF(DU182&gt;68,68,DU182)</f>
        <v>0</v>
      </c>
      <c r="DW182" s="29">
        <f>MAX(DT182,DV182)</f>
        <v>0</v>
      </c>
      <c r="DX182" s="18">
        <v>0</v>
      </c>
      <c r="DY182" s="18">
        <v>0</v>
      </c>
      <c r="DZ182" s="1"/>
      <c r="EA182" s="15">
        <f>AVERAGE(DJ182,DM182:DO182, DS182, DW182)</f>
        <v>3.3333333333333335</v>
      </c>
      <c r="EB182" s="1">
        <v>26.67</v>
      </c>
      <c r="EC182" s="1">
        <v>0</v>
      </c>
      <c r="ED182" s="1">
        <v>0</v>
      </c>
      <c r="EE182" s="1">
        <f>IF(ED182&gt;68,68,ED182)</f>
        <v>0</v>
      </c>
      <c r="EF182" s="1">
        <f>MAX(EB182:EC182,EE182)</f>
        <v>26.67</v>
      </c>
      <c r="EG182" s="29">
        <v>0</v>
      </c>
      <c r="EH182" s="29">
        <v>0</v>
      </c>
      <c r="EI182" s="29">
        <v>0</v>
      </c>
      <c r="EJ182" s="29">
        <f>IF(EI182&gt;68,68,EI182)</f>
        <v>0</v>
      </c>
      <c r="EK182" s="29">
        <f>MAX(EG182:EH182,EJ182)</f>
        <v>0</v>
      </c>
      <c r="EL182" s="1">
        <v>0</v>
      </c>
      <c r="EM182" s="1">
        <v>0</v>
      </c>
      <c r="EN182" s="1">
        <v>0</v>
      </c>
      <c r="EO182" s="1">
        <f>IF(EN182&gt;68,68,EN182)</f>
        <v>0</v>
      </c>
      <c r="EP182" s="1">
        <f>MAX(EL182:EM182,EO182)</f>
        <v>0</v>
      </c>
      <c r="EQ182" s="29">
        <v>0</v>
      </c>
      <c r="ER182" s="29">
        <v>0</v>
      </c>
      <c r="ES182" s="29"/>
      <c r="ET182" s="15">
        <f>AVERAGE(EF182,EK182,EP182,ES182)</f>
        <v>8.89</v>
      </c>
      <c r="EU182" s="1">
        <v>0</v>
      </c>
      <c r="EV182" s="1">
        <v>0</v>
      </c>
      <c r="EW182" s="1">
        <f>MIN(MAX(EU182:EV182)+0.2*FC182, 100)</f>
        <v>0</v>
      </c>
      <c r="EX182" s="29">
        <v>0</v>
      </c>
      <c r="EY182" s="29">
        <v>0</v>
      </c>
      <c r="EZ182" s="29">
        <f>MIN(MAX(EX182:EY182)+0.15*FC182, 100)</f>
        <v>0</v>
      </c>
      <c r="FA182" s="1">
        <v>0</v>
      </c>
      <c r="FB182" s="1">
        <v>0</v>
      </c>
      <c r="FC182" s="1">
        <f>MAX(FA182:FB182)</f>
        <v>0</v>
      </c>
      <c r="FD182" s="15">
        <f>AVERAGE(EW182,EZ182,FC182)</f>
        <v>0</v>
      </c>
      <c r="FE182" s="3">
        <v>0.25</v>
      </c>
      <c r="FF182" s="3">
        <v>0.2</v>
      </c>
      <c r="FG182" s="3">
        <v>0.25</v>
      </c>
      <c r="FH182" s="3">
        <v>0.3</v>
      </c>
      <c r="FI182" s="25">
        <f>MIN(IF(D182="Yes",AR182+DI182,0),100)</f>
        <v>-39</v>
      </c>
      <c r="FJ182" s="25">
        <f>IF(FN182&lt;0,FI182+FN182*-4,FI182)</f>
        <v>-14.556666666666668</v>
      </c>
      <c r="FK182" s="25">
        <f>MIN(IF(D182="Yes",AR182+EA182,0), 100)</f>
        <v>4.3333333333333339</v>
      </c>
      <c r="FL182" s="25">
        <f>MIN(IF(D182="Yes",AR182+ET182,0),100)</f>
        <v>9.89</v>
      </c>
      <c r="FM182" s="25">
        <f>MIN(IF(D182="Yes",AR182+FD182,0), 100)</f>
        <v>1</v>
      </c>
      <c r="FN182" s="26">
        <f>FE182*FI182+FF182*FK182+FG182*FL182+FH182*FM182</f>
        <v>-6.1108333333333329</v>
      </c>
      <c r="FO182" s="26">
        <f>FE182*FJ182+FF182*FK182+FG182*FL182+FH182*FM182</f>
        <v>0</v>
      </c>
    </row>
    <row r="183" spans="1:171" customFormat="1" x14ac:dyDescent="0.3">
      <c r="A183">
        <v>1402019114</v>
      </c>
      <c r="B183" t="s">
        <v>234</v>
      </c>
      <c r="C183" t="s">
        <v>114</v>
      </c>
      <c r="D183" s="2" t="s">
        <v>301</v>
      </c>
      <c r="E183" s="6">
        <v>1</v>
      </c>
      <c r="F183" s="6">
        <v>1</v>
      </c>
      <c r="G183" s="7"/>
      <c r="H183" s="7">
        <v>1</v>
      </c>
      <c r="I183" s="6"/>
      <c r="J183" s="6"/>
      <c r="K183" s="7"/>
      <c r="L183" s="7"/>
      <c r="M183" s="6"/>
      <c r="N183" s="8"/>
      <c r="O183" s="7"/>
      <c r="P183" s="7"/>
      <c r="Q183" s="6"/>
      <c r="R183" s="8"/>
      <c r="S183" s="7"/>
      <c r="T183" s="7"/>
      <c r="U183" s="6"/>
      <c r="V183" s="6"/>
      <c r="W183" s="7"/>
      <c r="X183" s="7"/>
      <c r="Y183" s="6"/>
      <c r="Z183" s="6"/>
      <c r="AA183" s="7"/>
      <c r="AB183" s="7"/>
      <c r="AC183" s="6"/>
      <c r="AD183" s="6"/>
      <c r="AE183" s="7"/>
      <c r="AF183" s="8"/>
      <c r="AG183" s="10">
        <v>14</v>
      </c>
      <c r="AH183" s="10">
        <v>10</v>
      </c>
      <c r="AI183" s="10">
        <f>COUNT(E183:AF183)</f>
        <v>3</v>
      </c>
      <c r="AJ183" s="22">
        <f>IF(D183="Yes",(AG183-AI183+(DI183-50)/AH183)/AG183,0)</f>
        <v>0</v>
      </c>
      <c r="AK183" s="11">
        <f>SUM(E183:AF183)</f>
        <v>3</v>
      </c>
      <c r="AL183" s="10">
        <f>MAX(AK183-AM183-AN183,0)*-1</f>
        <v>0</v>
      </c>
      <c r="AM183" s="10">
        <v>10</v>
      </c>
      <c r="AN183" s="10">
        <v>3</v>
      </c>
      <c r="AO183" s="7">
        <f>AK183+AL183+AP183</f>
        <v>3</v>
      </c>
      <c r="AP183" s="6"/>
      <c r="AQ183" s="3">
        <v>0.5</v>
      </c>
      <c r="AR183" s="15">
        <f>MIN(AO183,AM183)*AQ183</f>
        <v>1.5</v>
      </c>
      <c r="AS183" s="6">
        <v>0</v>
      </c>
      <c r="AT183" s="6">
        <v>0</v>
      </c>
      <c r="AU183" s="6">
        <v>-5</v>
      </c>
      <c r="AV183" s="6">
        <v>0</v>
      </c>
      <c r="AW183" s="7"/>
      <c r="AX183" s="7">
        <v>0</v>
      </c>
      <c r="AY183" s="7"/>
      <c r="AZ183" s="7">
        <v>-5</v>
      </c>
      <c r="BA183" s="6"/>
      <c r="BB183" s="6">
        <v>-5</v>
      </c>
      <c r="BC183" s="6"/>
      <c r="BD183" s="6">
        <v>-5</v>
      </c>
      <c r="BE183" s="7"/>
      <c r="BF183" s="7">
        <f>IF(EF183&gt;=70, 5, 0)</f>
        <v>0</v>
      </c>
      <c r="BG183" s="7"/>
      <c r="BH183" s="7"/>
      <c r="BI183" s="7">
        <v>-5</v>
      </c>
      <c r="BJ183" s="6"/>
      <c r="BK183" s="6">
        <f>IF(EW183&gt;=70, 6, 0)</f>
        <v>0</v>
      </c>
      <c r="BL183" s="6">
        <v>-5</v>
      </c>
      <c r="BM183" s="7">
        <v>-5</v>
      </c>
      <c r="BN183" s="7">
        <v>-5</v>
      </c>
      <c r="BO183" s="7">
        <v>-5</v>
      </c>
      <c r="BP183" s="6"/>
      <c r="BQ183" s="6">
        <f>IF(EZ183&gt;=70, 6, 0)</f>
        <v>0</v>
      </c>
      <c r="BR183" s="6">
        <v>-5</v>
      </c>
      <c r="BS183" s="7"/>
      <c r="BT183" s="7">
        <v>-5</v>
      </c>
      <c r="BU183" s="7">
        <v>-5</v>
      </c>
      <c r="BV183" s="6"/>
      <c r="BW183" s="6">
        <v>-5</v>
      </c>
      <c r="BX183" s="6">
        <f>IF(EK183&gt;=70, 5, 0)</f>
        <v>0</v>
      </c>
      <c r="BY183" s="6">
        <v>-5</v>
      </c>
      <c r="BZ183" s="6">
        <v>0</v>
      </c>
      <c r="CA183" s="6">
        <v>0</v>
      </c>
      <c r="CB183" s="6">
        <v>0</v>
      </c>
      <c r="CC183" s="6">
        <v>0</v>
      </c>
      <c r="CD183" s="6">
        <v>0</v>
      </c>
      <c r="CE183" s="6">
        <v>0</v>
      </c>
      <c r="CF183" s="6">
        <v>0</v>
      </c>
      <c r="CG183" s="6">
        <v>0</v>
      </c>
      <c r="CH183" s="6">
        <v>0</v>
      </c>
      <c r="CI183" s="6">
        <v>0</v>
      </c>
      <c r="CJ183" s="6">
        <v>-5</v>
      </c>
      <c r="CK183" s="7">
        <v>-5</v>
      </c>
      <c r="CL183" s="7">
        <v>-5</v>
      </c>
      <c r="CM183" s="7">
        <v>-5</v>
      </c>
      <c r="CN183" s="6">
        <v>-5</v>
      </c>
      <c r="CO183" s="6">
        <f>IF(ES183&gt;=70, 5, 0)</f>
        <v>0</v>
      </c>
      <c r="CP183" s="6">
        <v>-5</v>
      </c>
      <c r="CQ183" s="6"/>
      <c r="CR183" s="6">
        <v>-5</v>
      </c>
      <c r="CS183" s="7"/>
      <c r="CT183" s="7">
        <f>IF(FC183&gt;=70, 6, 0)</f>
        <v>0</v>
      </c>
      <c r="CU183" s="7">
        <v>-5</v>
      </c>
      <c r="CV183" s="6"/>
      <c r="CW183" s="7">
        <v>0</v>
      </c>
      <c r="CX183" s="7">
        <v>0</v>
      </c>
      <c r="CY183" s="7">
        <v>0</v>
      </c>
      <c r="CZ183" s="7">
        <v>0</v>
      </c>
      <c r="DA183" s="7">
        <v>0</v>
      </c>
      <c r="DB183" s="7">
        <f>IF(AND(DS183&gt;0,DW183&gt;0),4,0)</f>
        <v>0</v>
      </c>
      <c r="DC183" s="7">
        <f>IF(AND(EF183&gt;0,EK183&gt;0,EP183&gt;0),4,0)</f>
        <v>0</v>
      </c>
      <c r="DD183" s="7">
        <f>IF(SUM(BW183,BY183,CB183,CC183,CE183,CH183,CK183,CL183,CN183,CP183)&gt;-1,4,0)</f>
        <v>0</v>
      </c>
      <c r="DE183" s="7">
        <f>IF(FC183&gt;0,4,0)</f>
        <v>0</v>
      </c>
      <c r="DF183" s="6"/>
      <c r="DG183" s="10">
        <f>SUM(AS183:DF183)</f>
        <v>-110</v>
      </c>
      <c r="DH183" s="10">
        <v>50</v>
      </c>
      <c r="DI183" s="17">
        <f>DG183+DH183</f>
        <v>-60</v>
      </c>
      <c r="DJ183" s="1">
        <v>0</v>
      </c>
      <c r="DK183" s="18">
        <v>0</v>
      </c>
      <c r="DL183" s="18">
        <v>0</v>
      </c>
      <c r="DM183" s="29">
        <f>AVERAGE(DK183:DL183)</f>
        <v>0</v>
      </c>
      <c r="DN183" s="1">
        <v>0</v>
      </c>
      <c r="DO183" s="29">
        <v>0</v>
      </c>
      <c r="DP183" s="1">
        <v>0</v>
      </c>
      <c r="DQ183" s="1"/>
      <c r="DR183" s="1">
        <f>IF(DQ183&gt;68, 68, DQ183)</f>
        <v>0</v>
      </c>
      <c r="DS183" s="1">
        <f>MAX(DP183,DR183)</f>
        <v>0</v>
      </c>
      <c r="DT183" s="29"/>
      <c r="DU183" s="29"/>
      <c r="DV183" s="29">
        <f>IF(DU183&gt;68,68,DU183)</f>
        <v>0</v>
      </c>
      <c r="DW183" s="29">
        <f>MAX(DT183,DV183)</f>
        <v>0</v>
      </c>
      <c r="DX183" s="18">
        <v>0</v>
      </c>
      <c r="DY183" s="18">
        <v>0</v>
      </c>
      <c r="DZ183" s="1"/>
      <c r="EA183" s="15">
        <f>AVERAGE(DJ183,DM183:DO183, DS183, DW183)</f>
        <v>0</v>
      </c>
      <c r="EB183" s="1">
        <v>0</v>
      </c>
      <c r="EC183" s="1">
        <v>0</v>
      </c>
      <c r="ED183" s="1">
        <v>0</v>
      </c>
      <c r="EE183" s="1">
        <f>IF(ED183&gt;68,68,ED183)</f>
        <v>0</v>
      </c>
      <c r="EF183" s="1">
        <f>MAX(EB183:EC183,EE183)</f>
        <v>0</v>
      </c>
      <c r="EG183" s="29">
        <v>0</v>
      </c>
      <c r="EH183" s="29">
        <v>0</v>
      </c>
      <c r="EI183" s="29">
        <v>0</v>
      </c>
      <c r="EJ183" s="29">
        <f>IF(EI183&gt;68,68,EI183)</f>
        <v>0</v>
      </c>
      <c r="EK183" s="29">
        <f>MAX(EG183:EH183,EJ183)</f>
        <v>0</v>
      </c>
      <c r="EL183" s="1">
        <v>0</v>
      </c>
      <c r="EM183" s="1">
        <v>0</v>
      </c>
      <c r="EN183" s="1">
        <v>0</v>
      </c>
      <c r="EO183" s="1">
        <f>IF(EN183&gt;68,68,EN183)</f>
        <v>0</v>
      </c>
      <c r="EP183" s="1">
        <f>MAX(EL183:EM183,EO183)</f>
        <v>0</v>
      </c>
      <c r="EQ183" s="29">
        <v>0</v>
      </c>
      <c r="ER183" s="29">
        <v>0</v>
      </c>
      <c r="ES183" s="29"/>
      <c r="ET183" s="15">
        <f>AVERAGE(EF183,EK183,EP183,ES183)</f>
        <v>0</v>
      </c>
      <c r="EU183" s="1">
        <v>0</v>
      </c>
      <c r="EV183" s="1">
        <v>0</v>
      </c>
      <c r="EW183" s="1">
        <f>MIN(MAX(EU183:EV183)+0.2*FC183, 100)</f>
        <v>0</v>
      </c>
      <c r="EX183" s="29">
        <v>0</v>
      </c>
      <c r="EY183" s="29">
        <v>0</v>
      </c>
      <c r="EZ183" s="29">
        <f>MIN(MAX(EX183:EY183)+0.15*FC183, 100)</f>
        <v>0</v>
      </c>
      <c r="FA183" s="1">
        <v>0</v>
      </c>
      <c r="FB183" s="1">
        <v>0</v>
      </c>
      <c r="FC183" s="1">
        <f>MAX(FA183:FB183)</f>
        <v>0</v>
      </c>
      <c r="FD183" s="15">
        <f>AVERAGE(EW183,EZ183,FC183)</f>
        <v>0</v>
      </c>
      <c r="FE183" s="3">
        <v>0.25</v>
      </c>
      <c r="FF183" s="3">
        <v>0.2</v>
      </c>
      <c r="FG183" s="3">
        <v>0.25</v>
      </c>
      <c r="FH183" s="3">
        <v>0.3</v>
      </c>
      <c r="FI183" s="25">
        <f>MIN(IF(D183="Yes",AR183+DI183,0),100)</f>
        <v>-58.5</v>
      </c>
      <c r="FJ183" s="25">
        <f>IF(FN183&lt;0,FI183+FN183*-4,FI183)</f>
        <v>-4.5</v>
      </c>
      <c r="FK183" s="25">
        <f>MIN(IF(D183="Yes",AR183+EA183,0), 100)</f>
        <v>1.5</v>
      </c>
      <c r="FL183" s="25">
        <f>MIN(IF(D183="Yes",AR183+ET183,0),100)</f>
        <v>1.5</v>
      </c>
      <c r="FM183" s="25">
        <f>MIN(IF(D183="Yes",AR183+FD183,0), 100)</f>
        <v>1.5</v>
      </c>
      <c r="FN183" s="26">
        <f>FE183*FI183+FF183*FK183+FG183*FL183+FH183*FM183</f>
        <v>-13.5</v>
      </c>
      <c r="FO183" s="26">
        <f>FE183*FJ183+FF183*FK183+FG183*FL183+FH183*FM183</f>
        <v>0</v>
      </c>
    </row>
    <row r="184" spans="1:171" customFormat="1" x14ac:dyDescent="0.3">
      <c r="A184">
        <v>1402019115</v>
      </c>
      <c r="B184" t="s">
        <v>235</v>
      </c>
      <c r="C184" t="s">
        <v>114</v>
      </c>
      <c r="D184" s="2" t="s">
        <v>301</v>
      </c>
      <c r="E184" s="6"/>
      <c r="F184" s="6"/>
      <c r="G184" s="7"/>
      <c r="H184" s="7"/>
      <c r="I184" s="6">
        <v>0</v>
      </c>
      <c r="J184" s="6"/>
      <c r="K184" s="7"/>
      <c r="L184" s="7"/>
      <c r="M184" s="6"/>
      <c r="N184" s="8"/>
      <c r="O184" s="7"/>
      <c r="P184" s="7"/>
      <c r="Q184" s="6"/>
      <c r="R184" s="8"/>
      <c r="S184" s="7"/>
      <c r="T184" s="7"/>
      <c r="U184" s="6"/>
      <c r="V184" s="6"/>
      <c r="W184" s="7"/>
      <c r="X184" s="7"/>
      <c r="Y184" s="6"/>
      <c r="Z184" s="6"/>
      <c r="AA184" s="7"/>
      <c r="AB184" s="7"/>
      <c r="AC184" s="6"/>
      <c r="AD184" s="6"/>
      <c r="AE184" s="7"/>
      <c r="AF184" s="8"/>
      <c r="AG184" s="10">
        <v>14</v>
      </c>
      <c r="AH184" s="10">
        <v>10</v>
      </c>
      <c r="AI184" s="10">
        <f>COUNT(E184:AF184)</f>
        <v>1</v>
      </c>
      <c r="AJ184" s="22">
        <f>IF(D184="Yes",(AG184-AI184+(DI184-50)/AH184)/AG184,0)</f>
        <v>0.22142857142857139</v>
      </c>
      <c r="AK184" s="11">
        <f>SUM(E184:AF184)</f>
        <v>0</v>
      </c>
      <c r="AL184" s="10">
        <f>MAX(AK184-AM184-AN184,0)*-1</f>
        <v>0</v>
      </c>
      <c r="AM184" s="10">
        <v>10</v>
      </c>
      <c r="AN184" s="10">
        <v>3</v>
      </c>
      <c r="AO184" s="7">
        <f>AK184+AL184+AP184</f>
        <v>0</v>
      </c>
      <c r="AP184" s="6"/>
      <c r="AQ184" s="3">
        <v>0.5</v>
      </c>
      <c r="AR184" s="15">
        <f>MIN(AO184,AM184)*AQ184</f>
        <v>0</v>
      </c>
      <c r="AS184" s="6">
        <v>0</v>
      </c>
      <c r="AT184" s="6">
        <v>0</v>
      </c>
      <c r="AU184" s="6">
        <v>1</v>
      </c>
      <c r="AV184" s="6">
        <v>0</v>
      </c>
      <c r="AW184" s="7"/>
      <c r="AX184" s="7">
        <v>0</v>
      </c>
      <c r="AY184" s="7"/>
      <c r="AZ184" s="7">
        <v>0</v>
      </c>
      <c r="BA184" s="6"/>
      <c r="BB184" s="6">
        <v>-5</v>
      </c>
      <c r="BC184" s="6"/>
      <c r="BD184" s="6">
        <v>-5</v>
      </c>
      <c r="BE184" s="7"/>
      <c r="BF184" s="7">
        <f>IF(EF184&gt;=70, 5, 0)</f>
        <v>0</v>
      </c>
      <c r="BG184" s="7"/>
      <c r="BH184" s="7"/>
      <c r="BI184" s="7">
        <v>-5</v>
      </c>
      <c r="BJ184" s="6"/>
      <c r="BK184" s="6">
        <f>IF(EW184&gt;=70, 6, 0)</f>
        <v>0</v>
      </c>
      <c r="BL184" s="6">
        <v>-5</v>
      </c>
      <c r="BM184" s="7">
        <v>-5</v>
      </c>
      <c r="BN184" s="7">
        <v>-5</v>
      </c>
      <c r="BO184" s="7">
        <v>-5</v>
      </c>
      <c r="BP184" s="6"/>
      <c r="BQ184" s="6">
        <f>IF(EZ184&gt;=70, 6, 0)</f>
        <v>0</v>
      </c>
      <c r="BR184" s="6">
        <v>-5</v>
      </c>
      <c r="BS184" s="7"/>
      <c r="BT184" s="7">
        <v>-5</v>
      </c>
      <c r="BU184" s="7">
        <v>-5</v>
      </c>
      <c r="BV184" s="6"/>
      <c r="BW184" s="6">
        <v>-5</v>
      </c>
      <c r="BX184" s="6">
        <f>IF(EK184&gt;=70, 5, 0)</f>
        <v>0</v>
      </c>
      <c r="BY184" s="6">
        <v>-5</v>
      </c>
      <c r="BZ184" s="6">
        <v>0</v>
      </c>
      <c r="CA184" s="6">
        <v>0</v>
      </c>
      <c r="CB184" s="6">
        <v>0</v>
      </c>
      <c r="CC184" s="6">
        <v>0</v>
      </c>
      <c r="CD184" s="6">
        <v>0</v>
      </c>
      <c r="CE184" s="6">
        <v>0</v>
      </c>
      <c r="CF184" s="6">
        <v>0</v>
      </c>
      <c r="CG184" s="6">
        <v>0</v>
      </c>
      <c r="CH184" s="6">
        <v>0</v>
      </c>
      <c r="CI184" s="6">
        <v>0</v>
      </c>
      <c r="CJ184" s="6">
        <v>-5</v>
      </c>
      <c r="CK184" s="7">
        <v>-5</v>
      </c>
      <c r="CL184" s="7">
        <v>-5</v>
      </c>
      <c r="CM184" s="7">
        <v>-5</v>
      </c>
      <c r="CN184" s="6">
        <v>-5</v>
      </c>
      <c r="CO184" s="6">
        <f>IF(ES184&gt;=70, 5, 0)</f>
        <v>0</v>
      </c>
      <c r="CP184" s="6">
        <v>-5</v>
      </c>
      <c r="CQ184" s="6"/>
      <c r="CR184" s="6">
        <v>-5</v>
      </c>
      <c r="CS184" s="7"/>
      <c r="CT184" s="7">
        <f>IF(FC184&gt;=70, 6, 0)</f>
        <v>0</v>
      </c>
      <c r="CU184" s="7">
        <v>-5</v>
      </c>
      <c r="CV184" s="6"/>
      <c r="CW184" s="7">
        <v>0</v>
      </c>
      <c r="CX184" s="7">
        <v>0</v>
      </c>
      <c r="CY184" s="7">
        <v>0</v>
      </c>
      <c r="CZ184" s="7">
        <v>0</v>
      </c>
      <c r="DA184" s="7">
        <v>0</v>
      </c>
      <c r="DB184" s="7">
        <f>IF(AND(DS184&gt;0,DW184&gt;0),4,0)</f>
        <v>0</v>
      </c>
      <c r="DC184" s="7">
        <f>IF(AND(EF184&gt;0,EK184&gt;0,EP184&gt;0),4,0)</f>
        <v>0</v>
      </c>
      <c r="DD184" s="7">
        <f>IF(SUM(BW184,BY184,CB184,CC184,CE184,CH184,CK184,CL184,CN184,CP184)&gt;-1,4,0)</f>
        <v>0</v>
      </c>
      <c r="DE184" s="7">
        <f>IF(FC184&gt;0,4,0)</f>
        <v>0</v>
      </c>
      <c r="DF184" s="6"/>
      <c r="DG184" s="10">
        <f>SUM(AS184:DF184)</f>
        <v>-99</v>
      </c>
      <c r="DH184" s="10">
        <v>50</v>
      </c>
      <c r="DI184" s="17">
        <f>DG184+DH184</f>
        <v>-49</v>
      </c>
      <c r="DJ184" s="1">
        <v>71.430000000000007</v>
      </c>
      <c r="DK184" s="18">
        <v>0</v>
      </c>
      <c r="DL184" s="18">
        <v>0</v>
      </c>
      <c r="DM184" s="29">
        <f>AVERAGE(DK184:DL184)</f>
        <v>0</v>
      </c>
      <c r="DN184" s="1">
        <v>0</v>
      </c>
      <c r="DO184" s="29">
        <v>0</v>
      </c>
      <c r="DP184" s="1">
        <v>0</v>
      </c>
      <c r="DQ184" s="1"/>
      <c r="DR184" s="1">
        <f>IF(DQ184&gt;68, 68, DQ184)</f>
        <v>0</v>
      </c>
      <c r="DS184" s="1">
        <f>MAX(DP184,DR184)</f>
        <v>0</v>
      </c>
      <c r="DT184" s="29"/>
      <c r="DU184" s="29"/>
      <c r="DV184" s="29">
        <f>IF(DU184&gt;68,68,DU184)</f>
        <v>0</v>
      </c>
      <c r="DW184" s="29">
        <f>MAX(DT184,DV184)</f>
        <v>0</v>
      </c>
      <c r="DX184" s="18">
        <v>0</v>
      </c>
      <c r="DY184" s="18">
        <v>0</v>
      </c>
      <c r="DZ184" s="1"/>
      <c r="EA184" s="15">
        <f>AVERAGE(DJ184,DM184:DO184, DS184, DW184)</f>
        <v>11.905000000000001</v>
      </c>
      <c r="EB184" s="1">
        <v>26.67</v>
      </c>
      <c r="EC184" s="1">
        <v>0</v>
      </c>
      <c r="ED184" s="1">
        <v>0</v>
      </c>
      <c r="EE184" s="1">
        <f>IF(ED184&gt;68,68,ED184)</f>
        <v>0</v>
      </c>
      <c r="EF184" s="1">
        <f>MAX(EB184:EC184,EE184)</f>
        <v>26.67</v>
      </c>
      <c r="EG184" s="29">
        <v>0</v>
      </c>
      <c r="EH184" s="29">
        <v>0</v>
      </c>
      <c r="EI184" s="29">
        <v>0</v>
      </c>
      <c r="EJ184" s="29">
        <f>IF(EI184&gt;68,68,EI184)</f>
        <v>0</v>
      </c>
      <c r="EK184" s="29">
        <f>MAX(EG184:EH184,EJ184)</f>
        <v>0</v>
      </c>
      <c r="EL184" s="1">
        <v>0</v>
      </c>
      <c r="EM184" s="1">
        <v>0</v>
      </c>
      <c r="EN184" s="1">
        <v>0</v>
      </c>
      <c r="EO184" s="1">
        <f>IF(EN184&gt;68,68,EN184)</f>
        <v>0</v>
      </c>
      <c r="EP184" s="1">
        <f>MAX(EL184:EM184,EO184)</f>
        <v>0</v>
      </c>
      <c r="EQ184" s="29">
        <v>0</v>
      </c>
      <c r="ER184" s="29">
        <v>0</v>
      </c>
      <c r="ES184" s="29"/>
      <c r="ET184" s="15">
        <f>AVERAGE(EF184,EK184,EP184,ES184)</f>
        <v>8.89</v>
      </c>
      <c r="EU184" s="1">
        <v>0</v>
      </c>
      <c r="EV184" s="1">
        <v>0</v>
      </c>
      <c r="EW184" s="1">
        <f>MIN(MAX(EU184:EV184)+0.2*FC184, 100)</f>
        <v>0</v>
      </c>
      <c r="EX184" s="29">
        <v>8.33</v>
      </c>
      <c r="EY184" s="29">
        <v>0</v>
      </c>
      <c r="EZ184" s="29">
        <f>MIN(MAX(EX184:EY184)+0.15*FC184, 100)</f>
        <v>8.33</v>
      </c>
      <c r="FA184" s="1">
        <v>0</v>
      </c>
      <c r="FB184" s="1">
        <v>0</v>
      </c>
      <c r="FC184" s="1">
        <f>MAX(FA184:FB184)</f>
        <v>0</v>
      </c>
      <c r="FD184" s="15">
        <f>AVERAGE(EW184,EZ184,FC184)</f>
        <v>2.7766666666666668</v>
      </c>
      <c r="FE184" s="3">
        <v>0.25</v>
      </c>
      <c r="FF184" s="3">
        <v>0.2</v>
      </c>
      <c r="FG184" s="3">
        <v>0.25</v>
      </c>
      <c r="FH184" s="3">
        <v>0.3</v>
      </c>
      <c r="FI184" s="25">
        <f>MIN(IF(D184="Yes",AR184+DI184,0),100)</f>
        <v>-49</v>
      </c>
      <c r="FJ184" s="25">
        <f>IF(FN184&lt;0,FI184+FN184*-4,FI184)</f>
        <v>-21.746000000000002</v>
      </c>
      <c r="FK184" s="25">
        <f>MIN(IF(D184="Yes",AR184+EA184,0), 100)</f>
        <v>11.905000000000001</v>
      </c>
      <c r="FL184" s="25">
        <f>MIN(IF(D184="Yes",AR184+ET184,0),100)</f>
        <v>8.89</v>
      </c>
      <c r="FM184" s="25">
        <f>MIN(IF(D184="Yes",AR184+FD184,0), 100)</f>
        <v>2.7766666666666668</v>
      </c>
      <c r="FN184" s="26">
        <f>FE184*FI184+FF184*FK184+FG184*FL184+FH184*FM184</f>
        <v>-6.8134999999999994</v>
      </c>
      <c r="FO184" s="26">
        <f>FE184*FJ184+FF184*FK184+FG184*FL184+FH184*FM184</f>
        <v>0</v>
      </c>
    </row>
    <row r="185" spans="1:171" customFormat="1" x14ac:dyDescent="0.3">
      <c r="A185">
        <v>1402019121</v>
      </c>
      <c r="B185" t="s">
        <v>295</v>
      </c>
      <c r="C185" t="s">
        <v>140</v>
      </c>
      <c r="D185" s="2" t="s">
        <v>302</v>
      </c>
      <c r="E185" s="6"/>
      <c r="F185" s="6"/>
      <c r="G185" s="7"/>
      <c r="H185" s="7"/>
      <c r="I185" s="6"/>
      <c r="J185" s="6"/>
      <c r="K185" s="7"/>
      <c r="L185" s="7"/>
      <c r="M185" s="6"/>
      <c r="N185" s="8"/>
      <c r="O185" s="7"/>
      <c r="P185" s="7"/>
      <c r="Q185" s="6"/>
      <c r="R185" s="8"/>
      <c r="S185" s="7"/>
      <c r="T185" s="7"/>
      <c r="U185" s="6"/>
      <c r="V185" s="6"/>
      <c r="W185" s="7"/>
      <c r="X185" s="7"/>
      <c r="Y185" s="6"/>
      <c r="Z185" s="6"/>
      <c r="AA185" s="7"/>
      <c r="AB185" s="7"/>
      <c r="AC185" s="6"/>
      <c r="AD185" s="6"/>
      <c r="AE185" s="7"/>
      <c r="AF185" s="8"/>
      <c r="AG185" s="10">
        <v>14</v>
      </c>
      <c r="AH185" s="10">
        <v>10</v>
      </c>
      <c r="AI185" s="10">
        <f>COUNT(E185:AF185)</f>
        <v>0</v>
      </c>
      <c r="AJ185" s="22">
        <f>IF(D185="Yes",(AG185-AI185+(DI185-50)/AH185)/AG185,0)</f>
        <v>0</v>
      </c>
      <c r="AK185" s="11">
        <f>SUM(E185:AF185)</f>
        <v>0</v>
      </c>
      <c r="AL185" s="10">
        <f>MAX(AK185-AM185-AN185,0)*-1</f>
        <v>0</v>
      </c>
      <c r="AM185" s="10">
        <v>10</v>
      </c>
      <c r="AN185" s="10">
        <v>3</v>
      </c>
      <c r="AO185" s="7">
        <f>AK185+AL185+AP185</f>
        <v>0</v>
      </c>
      <c r="AP185" s="6"/>
      <c r="AQ185" s="3">
        <v>0.5</v>
      </c>
      <c r="AR185" s="15">
        <f>MIN(AO185,AM185)*AQ185</f>
        <v>0</v>
      </c>
      <c r="AS185" s="6">
        <v>0</v>
      </c>
      <c r="AT185" s="6">
        <v>0</v>
      </c>
      <c r="AU185" s="6">
        <v>-5</v>
      </c>
      <c r="AV185" s="6">
        <v>0</v>
      </c>
      <c r="AW185" s="7"/>
      <c r="AX185" s="7">
        <v>-5</v>
      </c>
      <c r="AY185" s="7"/>
      <c r="AZ185" s="7">
        <v>-5</v>
      </c>
      <c r="BA185" s="6"/>
      <c r="BB185" s="6">
        <v>-5</v>
      </c>
      <c r="BC185" s="6"/>
      <c r="BD185" s="6">
        <v>-5</v>
      </c>
      <c r="BE185" s="7"/>
      <c r="BF185" s="7">
        <f>IF(EF185&gt;=70, 5, 0)</f>
        <v>0</v>
      </c>
      <c r="BG185" s="7"/>
      <c r="BH185" s="7"/>
      <c r="BI185" s="7">
        <v>-5</v>
      </c>
      <c r="BJ185" s="6"/>
      <c r="BK185" s="6">
        <f>IF(EW185&gt;=70, 6, 0)</f>
        <v>0</v>
      </c>
      <c r="BL185" s="6">
        <v>-5</v>
      </c>
      <c r="BM185" s="7">
        <v>-5</v>
      </c>
      <c r="BN185" s="7">
        <v>-5</v>
      </c>
      <c r="BO185" s="7">
        <v>-5</v>
      </c>
      <c r="BP185" s="6"/>
      <c r="BQ185" s="6">
        <f>IF(EZ185&gt;=70, 6, 0)</f>
        <v>0</v>
      </c>
      <c r="BR185" s="6">
        <v>-5</v>
      </c>
      <c r="BS185" s="7"/>
      <c r="BT185" s="7">
        <v>-5</v>
      </c>
      <c r="BU185" s="7">
        <v>-5</v>
      </c>
      <c r="BV185" s="6"/>
      <c r="BW185" s="6">
        <v>-5</v>
      </c>
      <c r="BX185" s="6">
        <f>IF(EK185&gt;=70, 5, 0)</f>
        <v>0</v>
      </c>
      <c r="BY185" s="6">
        <v>-5</v>
      </c>
      <c r="BZ185" s="6">
        <v>0</v>
      </c>
      <c r="CA185" s="6">
        <v>0</v>
      </c>
      <c r="CB185" s="6">
        <v>0</v>
      </c>
      <c r="CC185" s="6">
        <v>0</v>
      </c>
      <c r="CD185" s="6">
        <v>0</v>
      </c>
      <c r="CE185" s="6">
        <v>0</v>
      </c>
      <c r="CF185" s="6">
        <v>0</v>
      </c>
      <c r="CG185" s="6">
        <v>0</v>
      </c>
      <c r="CH185" s="6">
        <v>0</v>
      </c>
      <c r="CI185" s="6">
        <v>0</v>
      </c>
      <c r="CJ185" s="6">
        <v>-5</v>
      </c>
      <c r="CK185" s="7">
        <v>-5</v>
      </c>
      <c r="CL185" s="7">
        <v>-5</v>
      </c>
      <c r="CM185" s="7">
        <v>-5</v>
      </c>
      <c r="CN185" s="6">
        <v>-5</v>
      </c>
      <c r="CO185" s="6">
        <f>IF(ES185&gt;=70, 5, 0)</f>
        <v>0</v>
      </c>
      <c r="CP185" s="6">
        <v>-5</v>
      </c>
      <c r="CQ185" s="6"/>
      <c r="CR185" s="6">
        <v>-5</v>
      </c>
      <c r="CS185" s="7"/>
      <c r="CT185" s="7">
        <f>IF(FC185&gt;=70, 6, 0)</f>
        <v>0</v>
      </c>
      <c r="CU185" s="7">
        <v>-5</v>
      </c>
      <c r="CV185" s="6"/>
      <c r="CW185" s="7">
        <v>0</v>
      </c>
      <c r="CX185" s="7">
        <v>0</v>
      </c>
      <c r="CY185" s="7">
        <v>10</v>
      </c>
      <c r="CZ185" s="7">
        <v>0</v>
      </c>
      <c r="DA185" s="7">
        <v>0</v>
      </c>
      <c r="DB185" s="7">
        <f>IF(AND(DS185&gt;0,DW185&gt;0),4,0)</f>
        <v>0</v>
      </c>
      <c r="DC185" s="7">
        <f>IF(AND(EF185&gt;0,EK185&gt;0,EP185&gt;0),4,0)</f>
        <v>0</v>
      </c>
      <c r="DD185" s="7">
        <f>IF(SUM(BW185,BY185,CB185,CC185,CE185,CH185,CK185,CL185,CN185,CP185)&gt;-1,4,0)</f>
        <v>0</v>
      </c>
      <c r="DE185" s="7">
        <f>IF(FC185&gt;0,4,0)</f>
        <v>0</v>
      </c>
      <c r="DF185" s="6"/>
      <c r="DG185" s="10">
        <f>SUM(AS185:DF185)</f>
        <v>-105</v>
      </c>
      <c r="DH185" s="10">
        <v>50</v>
      </c>
      <c r="DI185" s="17">
        <f>DG185+DH185</f>
        <v>-55</v>
      </c>
      <c r="DJ185" s="1">
        <v>0</v>
      </c>
      <c r="DK185" s="18">
        <v>0</v>
      </c>
      <c r="DL185" s="18">
        <v>0</v>
      </c>
      <c r="DM185" s="29">
        <f>AVERAGE(DK185:DL185)</f>
        <v>0</v>
      </c>
      <c r="DN185" s="1">
        <v>0</v>
      </c>
      <c r="DO185" s="29">
        <v>0</v>
      </c>
      <c r="DP185" s="1">
        <v>0</v>
      </c>
      <c r="DQ185" s="1"/>
      <c r="DR185" s="1">
        <f>IF(DQ185&gt;68, 68, DQ185)</f>
        <v>0</v>
      </c>
      <c r="DS185" s="1">
        <f>MAX(DP185,DR185)</f>
        <v>0</v>
      </c>
      <c r="DT185" s="29"/>
      <c r="DU185" s="29"/>
      <c r="DV185" s="29">
        <f>IF(DU185&gt;68,68,DU185)</f>
        <v>0</v>
      </c>
      <c r="DW185" s="29">
        <f>MAX(DT185,DV185)</f>
        <v>0</v>
      </c>
      <c r="DX185" s="18">
        <v>0</v>
      </c>
      <c r="DY185" s="18">
        <v>0</v>
      </c>
      <c r="DZ185" s="1"/>
      <c r="EA185" s="15">
        <f>AVERAGE(DJ185,DM185:DO185, DS185, DW185)</f>
        <v>0</v>
      </c>
      <c r="EB185" s="1">
        <v>0</v>
      </c>
      <c r="EC185" s="1">
        <v>0</v>
      </c>
      <c r="ED185" s="1">
        <v>0</v>
      </c>
      <c r="EE185" s="1">
        <f>IF(ED185&gt;68,68,ED185)</f>
        <v>0</v>
      </c>
      <c r="EF185" s="1">
        <f>MAX(EB185:EC185,EE185)</f>
        <v>0</v>
      </c>
      <c r="EG185" s="29">
        <v>0</v>
      </c>
      <c r="EH185" s="29">
        <v>0</v>
      </c>
      <c r="EI185" s="29">
        <v>0</v>
      </c>
      <c r="EJ185" s="29">
        <f>IF(EI185&gt;68,68,EI185)</f>
        <v>0</v>
      </c>
      <c r="EK185" s="29">
        <f>MAX(EG185:EH185,EJ185)</f>
        <v>0</v>
      </c>
      <c r="EL185" s="1">
        <v>0</v>
      </c>
      <c r="EM185" s="1">
        <v>0</v>
      </c>
      <c r="EN185" s="1">
        <v>0</v>
      </c>
      <c r="EO185" s="1">
        <f>IF(EN185&gt;68,68,EN185)</f>
        <v>0</v>
      </c>
      <c r="EP185" s="1">
        <f>MAX(EL185:EM185,EO185)</f>
        <v>0</v>
      </c>
      <c r="EQ185" s="29">
        <v>0</v>
      </c>
      <c r="ER185" s="29">
        <v>0</v>
      </c>
      <c r="ES185" s="29"/>
      <c r="ET185" s="15">
        <f>AVERAGE(EF185,EK185,EP185,ES185)</f>
        <v>0</v>
      </c>
      <c r="EU185" s="1">
        <v>0</v>
      </c>
      <c r="EV185" s="1">
        <v>0</v>
      </c>
      <c r="EW185" s="1">
        <f>MIN(MAX(EU185:EV185)+0.2*FC185, 100)</f>
        <v>0</v>
      </c>
      <c r="EX185" s="29">
        <v>0</v>
      </c>
      <c r="EY185" s="29">
        <v>0</v>
      </c>
      <c r="EZ185" s="29">
        <f>MIN(MAX(EX185:EY185)+0.15*FC185, 100)</f>
        <v>0</v>
      </c>
      <c r="FA185" s="1">
        <v>0</v>
      </c>
      <c r="FB185" s="1">
        <v>0</v>
      </c>
      <c r="FC185" s="1">
        <f>MAX(FA185:FB185)</f>
        <v>0</v>
      </c>
      <c r="FD185" s="15">
        <f>AVERAGE(EW185,EZ185,FC185)</f>
        <v>0</v>
      </c>
      <c r="FE185" s="3">
        <v>0.25</v>
      </c>
      <c r="FF185" s="3">
        <v>0.2</v>
      </c>
      <c r="FG185" s="3">
        <v>0.25</v>
      </c>
      <c r="FH185" s="3">
        <v>0.3</v>
      </c>
      <c r="FI185" s="25">
        <f>MIN(IF(D185="Yes",AR185+DI185,0),100)</f>
        <v>0</v>
      </c>
      <c r="FJ185" s="25">
        <f>IF(FN185&lt;0,FI185+FN185*-4,FI185)</f>
        <v>0</v>
      </c>
      <c r="FK185" s="25">
        <f>MIN(IF(D185="Yes",AR185+EA185,0), 100)</f>
        <v>0</v>
      </c>
      <c r="FL185" s="25">
        <f>MIN(IF(D185="Yes",AR185+ET185,0),100)</f>
        <v>0</v>
      </c>
      <c r="FM185" s="25">
        <f>MIN(IF(D185="Yes",AR185+FD185,0), 100)</f>
        <v>0</v>
      </c>
      <c r="FN185" s="26">
        <f>FE185*FI185+FF185*FK185+FG185*FL185+FH185*FM185</f>
        <v>0</v>
      </c>
      <c r="FO185" s="26">
        <f>FE185*FJ185+FF185*FK185+FG185*FL185+FH185*FM185</f>
        <v>0</v>
      </c>
    </row>
    <row r="186" spans="1:171" customFormat="1" x14ac:dyDescent="0.3">
      <c r="A186">
        <v>1402019122</v>
      </c>
      <c r="B186" t="s">
        <v>296</v>
      </c>
      <c r="C186" t="s">
        <v>140</v>
      </c>
      <c r="D186" s="2" t="s">
        <v>301</v>
      </c>
      <c r="E186" s="6"/>
      <c r="F186" s="6"/>
      <c r="G186" s="7"/>
      <c r="H186" s="7"/>
      <c r="I186" s="6"/>
      <c r="J186" s="6"/>
      <c r="K186" s="7"/>
      <c r="L186" s="7"/>
      <c r="M186" s="6"/>
      <c r="N186" s="8"/>
      <c r="O186" s="7"/>
      <c r="P186" s="7"/>
      <c r="Q186" s="6"/>
      <c r="R186" s="8"/>
      <c r="S186" s="7"/>
      <c r="T186" s="7"/>
      <c r="U186" s="6"/>
      <c r="V186" s="6"/>
      <c r="W186" s="7"/>
      <c r="X186" s="7"/>
      <c r="Y186" s="6"/>
      <c r="Z186" s="6"/>
      <c r="AA186" s="7"/>
      <c r="AB186" s="7"/>
      <c r="AC186" s="6"/>
      <c r="AD186" s="6"/>
      <c r="AE186" s="7"/>
      <c r="AF186" s="8"/>
      <c r="AG186" s="10">
        <v>14</v>
      </c>
      <c r="AH186" s="10">
        <v>10</v>
      </c>
      <c r="AI186" s="10">
        <f>COUNT(E186:AF186)</f>
        <v>0</v>
      </c>
      <c r="AJ186" s="22">
        <f>IF(D186="Yes",(AG186-AI186+(DI186-50)/AH186)/AG186,0)</f>
        <v>0.21428571428571427</v>
      </c>
      <c r="AK186" s="11">
        <f>SUM(E186:AF186)</f>
        <v>0</v>
      </c>
      <c r="AL186" s="10">
        <f>MAX(AK186-AM186-AN186,0)*-1</f>
        <v>0</v>
      </c>
      <c r="AM186" s="10">
        <v>10</v>
      </c>
      <c r="AN186" s="10">
        <v>3</v>
      </c>
      <c r="AO186" s="7">
        <f>AK186+AL186+AP186</f>
        <v>0</v>
      </c>
      <c r="AP186" s="6"/>
      <c r="AQ186" s="3">
        <v>0.5</v>
      </c>
      <c r="AR186" s="15">
        <f>MIN(AO186,AM186)*AQ186</f>
        <v>0</v>
      </c>
      <c r="AS186" s="6">
        <v>0</v>
      </c>
      <c r="AT186" s="6">
        <v>0</v>
      </c>
      <c r="AU186" s="6">
        <v>-5</v>
      </c>
      <c r="AV186" s="6">
        <v>0</v>
      </c>
      <c r="AW186" s="7"/>
      <c r="AX186" s="7">
        <v>0</v>
      </c>
      <c r="AY186" s="7"/>
      <c r="AZ186" s="7">
        <v>-5</v>
      </c>
      <c r="BA186" s="6"/>
      <c r="BB186" s="6">
        <v>-5</v>
      </c>
      <c r="BC186" s="6"/>
      <c r="BD186" s="6">
        <v>-5</v>
      </c>
      <c r="BE186" s="7"/>
      <c r="BF186" s="7">
        <f>IF(EF186&gt;=70, 5, 0)</f>
        <v>0</v>
      </c>
      <c r="BG186" s="7"/>
      <c r="BH186" s="7"/>
      <c r="BI186" s="7">
        <v>-5</v>
      </c>
      <c r="BJ186" s="6"/>
      <c r="BK186" s="6">
        <f>IF(EW186&gt;=70, 6, 0)</f>
        <v>0</v>
      </c>
      <c r="BL186" s="6">
        <v>-5</v>
      </c>
      <c r="BM186" s="7">
        <v>-5</v>
      </c>
      <c r="BN186" s="7">
        <v>-5</v>
      </c>
      <c r="BO186" s="7">
        <v>-5</v>
      </c>
      <c r="BP186" s="6"/>
      <c r="BQ186" s="6">
        <f>IF(EZ186&gt;=70, 6, 0)</f>
        <v>0</v>
      </c>
      <c r="BR186" s="6">
        <v>-5</v>
      </c>
      <c r="BS186" s="7"/>
      <c r="BT186" s="7">
        <v>-5</v>
      </c>
      <c r="BU186" s="7">
        <v>-5</v>
      </c>
      <c r="BV186" s="6"/>
      <c r="BW186" s="6">
        <v>-5</v>
      </c>
      <c r="BX186" s="6">
        <f>IF(EK186&gt;=70, 5, 0)</f>
        <v>0</v>
      </c>
      <c r="BY186" s="6">
        <v>-5</v>
      </c>
      <c r="BZ186" s="6">
        <v>0</v>
      </c>
      <c r="CA186" s="6">
        <v>0</v>
      </c>
      <c r="CB186" s="6">
        <v>0</v>
      </c>
      <c r="CC186" s="6">
        <v>0</v>
      </c>
      <c r="CD186" s="6">
        <v>0</v>
      </c>
      <c r="CE186" s="6">
        <v>0</v>
      </c>
      <c r="CF186" s="6">
        <v>0</v>
      </c>
      <c r="CG186" s="6">
        <v>0</v>
      </c>
      <c r="CH186" s="6">
        <v>0</v>
      </c>
      <c r="CI186" s="6">
        <v>0</v>
      </c>
      <c r="CJ186" s="6">
        <v>-5</v>
      </c>
      <c r="CK186" s="7">
        <v>-5</v>
      </c>
      <c r="CL186" s="7">
        <v>-5</v>
      </c>
      <c r="CM186" s="7">
        <v>-5</v>
      </c>
      <c r="CN186" s="6">
        <v>-5</v>
      </c>
      <c r="CO186" s="6">
        <f>IF(ES186&gt;=70, 5, 0)</f>
        <v>0</v>
      </c>
      <c r="CP186" s="6">
        <v>-5</v>
      </c>
      <c r="CQ186" s="6"/>
      <c r="CR186" s="6">
        <v>-5</v>
      </c>
      <c r="CS186" s="7"/>
      <c r="CT186" s="7">
        <f>IF(FC186&gt;=70, 6, 0)</f>
        <v>0</v>
      </c>
      <c r="CU186" s="7">
        <v>-5</v>
      </c>
      <c r="CV186" s="6"/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f>IF(AND(DS186&gt;0,DW186&gt;0),4,0)</f>
        <v>0</v>
      </c>
      <c r="DC186" s="7">
        <f>IF(AND(EF186&gt;0,EK186&gt;0,EP186&gt;0),4,0)</f>
        <v>0</v>
      </c>
      <c r="DD186" s="7">
        <f>IF(SUM(BW186,BY186,CB186,CC186,CE186,CH186,CK186,CL186,CN186,CP186)&gt;-1,4,0)</f>
        <v>0</v>
      </c>
      <c r="DE186" s="7">
        <f>IF(FC186&gt;0,4,0)</f>
        <v>0</v>
      </c>
      <c r="DF186" s="6"/>
      <c r="DG186" s="10">
        <f>SUM(AS186:DF186)</f>
        <v>-110</v>
      </c>
      <c r="DH186" s="10">
        <v>50</v>
      </c>
      <c r="DI186" s="17">
        <f>DG186+DH186</f>
        <v>-60</v>
      </c>
      <c r="DJ186" s="1">
        <v>0</v>
      </c>
      <c r="DK186" s="18">
        <v>0</v>
      </c>
      <c r="DL186" s="18">
        <v>0</v>
      </c>
      <c r="DM186" s="29">
        <f>AVERAGE(DK186:DL186)</f>
        <v>0</v>
      </c>
      <c r="DN186" s="1">
        <v>0</v>
      </c>
      <c r="DO186" s="29">
        <v>0</v>
      </c>
      <c r="DP186" s="1">
        <v>0</v>
      </c>
      <c r="DQ186" s="1"/>
      <c r="DR186" s="1">
        <f>IF(DQ186&gt;68, 68, DQ186)</f>
        <v>0</v>
      </c>
      <c r="DS186" s="1">
        <f>MAX(DP186,DR186)</f>
        <v>0</v>
      </c>
      <c r="DT186" s="29"/>
      <c r="DU186" s="29"/>
      <c r="DV186" s="29">
        <f>IF(DU186&gt;68,68,DU186)</f>
        <v>0</v>
      </c>
      <c r="DW186" s="29">
        <f>MAX(DT186,DV186)</f>
        <v>0</v>
      </c>
      <c r="DX186" s="18">
        <v>0</v>
      </c>
      <c r="DY186" s="18">
        <v>0</v>
      </c>
      <c r="DZ186" s="1"/>
      <c r="EA186" s="15">
        <f>AVERAGE(DJ186,DM186:DO186, DS186, DW186)</f>
        <v>0</v>
      </c>
      <c r="EB186" s="1">
        <v>0</v>
      </c>
      <c r="EC186" s="1">
        <v>0</v>
      </c>
      <c r="ED186" s="1">
        <v>0</v>
      </c>
      <c r="EE186" s="1">
        <f>IF(ED186&gt;68,68,ED186)</f>
        <v>0</v>
      </c>
      <c r="EF186" s="1">
        <f>MAX(EB186:EC186,EE186)</f>
        <v>0</v>
      </c>
      <c r="EG186" s="29">
        <v>0</v>
      </c>
      <c r="EH186" s="29">
        <v>0</v>
      </c>
      <c r="EI186" s="29">
        <v>0</v>
      </c>
      <c r="EJ186" s="29">
        <f>IF(EI186&gt;68,68,EI186)</f>
        <v>0</v>
      </c>
      <c r="EK186" s="29">
        <f>MAX(EG186:EH186,EJ186)</f>
        <v>0</v>
      </c>
      <c r="EL186" s="1">
        <v>0</v>
      </c>
      <c r="EM186" s="1">
        <v>0</v>
      </c>
      <c r="EN186" s="1">
        <v>0</v>
      </c>
      <c r="EO186" s="1">
        <f>IF(EN186&gt;68,68,EN186)</f>
        <v>0</v>
      </c>
      <c r="EP186" s="1">
        <f>MAX(EL186:EM186,EO186)</f>
        <v>0</v>
      </c>
      <c r="EQ186" s="29">
        <v>0</v>
      </c>
      <c r="ER186" s="29">
        <v>0</v>
      </c>
      <c r="ES186" s="29"/>
      <c r="ET186" s="15">
        <f>AVERAGE(EF186,EK186,EP186,ES186)</f>
        <v>0</v>
      </c>
      <c r="EU186" s="1">
        <v>0</v>
      </c>
      <c r="EV186" s="1">
        <v>0</v>
      </c>
      <c r="EW186" s="1">
        <f>MIN(MAX(EU186:EV186)+0.2*FC186, 100)</f>
        <v>0</v>
      </c>
      <c r="EX186" s="29">
        <v>0</v>
      </c>
      <c r="EY186" s="29">
        <v>0</v>
      </c>
      <c r="EZ186" s="29">
        <f>MIN(MAX(EX186:EY186)+0.15*FC186, 100)</f>
        <v>0</v>
      </c>
      <c r="FA186" s="1">
        <v>0</v>
      </c>
      <c r="FB186" s="1">
        <v>0</v>
      </c>
      <c r="FC186" s="1">
        <f>MAX(FA186:FB186)</f>
        <v>0</v>
      </c>
      <c r="FD186" s="15">
        <f>AVERAGE(EW186,EZ186,FC186)</f>
        <v>0</v>
      </c>
      <c r="FE186" s="3">
        <v>0.25</v>
      </c>
      <c r="FF186" s="3">
        <v>0.2</v>
      </c>
      <c r="FG186" s="3">
        <v>0.25</v>
      </c>
      <c r="FH186" s="3">
        <v>0.3</v>
      </c>
      <c r="FI186" s="25">
        <f>MIN(IF(D186="Yes",AR186+DI186,0),100)</f>
        <v>-60</v>
      </c>
      <c r="FJ186" s="25">
        <f>IF(FN186&lt;0,FI186+FN186*-4,FI186)</f>
        <v>0</v>
      </c>
      <c r="FK186" s="25">
        <f>MIN(IF(D186="Yes",AR186+EA186,0), 100)</f>
        <v>0</v>
      </c>
      <c r="FL186" s="25">
        <f>MIN(IF(D186="Yes",AR186+ET186,0),100)</f>
        <v>0</v>
      </c>
      <c r="FM186" s="25">
        <f>MIN(IF(D186="Yes",AR186+FD186,0), 100)</f>
        <v>0</v>
      </c>
      <c r="FN186" s="26">
        <f>FE186*FI186+FF186*FK186+FG186*FL186+FH186*FM186</f>
        <v>-15</v>
      </c>
      <c r="FO186" s="26">
        <f>FE186*FJ186+FF186*FK186+FG186*FL186+FH186*FM186</f>
        <v>0</v>
      </c>
    </row>
    <row r="187" spans="1:171" customFormat="1" x14ac:dyDescent="0.3">
      <c r="A187">
        <v>1402019128</v>
      </c>
      <c r="B187" t="s">
        <v>237</v>
      </c>
      <c r="C187" t="s">
        <v>114</v>
      </c>
      <c r="D187" s="2" t="s">
        <v>302</v>
      </c>
      <c r="E187" s="6"/>
      <c r="F187" s="6"/>
      <c r="G187" s="7"/>
      <c r="H187" s="7"/>
      <c r="I187" s="6"/>
      <c r="J187" s="6"/>
      <c r="K187" s="7">
        <v>1</v>
      </c>
      <c r="L187" s="7"/>
      <c r="M187" s="6"/>
      <c r="N187" s="8"/>
      <c r="O187" s="7"/>
      <c r="P187" s="7"/>
      <c r="Q187" s="6"/>
      <c r="R187" s="8"/>
      <c r="S187" s="7"/>
      <c r="T187" s="7"/>
      <c r="U187" s="6"/>
      <c r="V187" s="6"/>
      <c r="W187" s="7"/>
      <c r="X187" s="7"/>
      <c r="Y187" s="6"/>
      <c r="Z187" s="6"/>
      <c r="AA187" s="7"/>
      <c r="AB187" s="7"/>
      <c r="AC187" s="6"/>
      <c r="AD187" s="6"/>
      <c r="AE187" s="7"/>
      <c r="AF187" s="8"/>
      <c r="AG187" s="10">
        <v>14</v>
      </c>
      <c r="AH187" s="10">
        <v>10</v>
      </c>
      <c r="AI187" s="10">
        <f>COUNT(E187:AF187)</f>
        <v>1</v>
      </c>
      <c r="AJ187" s="22">
        <f>IF(D187="Yes",(AG187-AI187+(DI187-50)/AH187)/AG187,0)</f>
        <v>0</v>
      </c>
      <c r="AK187" s="11">
        <f>SUM(E187:AF187)</f>
        <v>1</v>
      </c>
      <c r="AL187" s="10">
        <f>MAX(AK187-AM187-AN187,0)*-1</f>
        <v>0</v>
      </c>
      <c r="AM187" s="10">
        <v>10</v>
      </c>
      <c r="AN187" s="10">
        <v>3</v>
      </c>
      <c r="AO187" s="7">
        <f>AK187+AL187+AP187</f>
        <v>1</v>
      </c>
      <c r="AP187" s="6"/>
      <c r="AQ187" s="3">
        <v>0.5</v>
      </c>
      <c r="AR187" s="15">
        <f>MIN(AO187,AM187)*AQ187</f>
        <v>0.5</v>
      </c>
      <c r="AS187" s="6">
        <v>0</v>
      </c>
      <c r="AT187" s="6">
        <v>0</v>
      </c>
      <c r="AU187" s="6">
        <v>-5</v>
      </c>
      <c r="AV187" s="6">
        <v>0</v>
      </c>
      <c r="AW187" s="7"/>
      <c r="AX187" s="7">
        <v>-5</v>
      </c>
      <c r="AY187" s="7"/>
      <c r="AZ187" s="7">
        <v>-5</v>
      </c>
      <c r="BA187" s="6"/>
      <c r="BB187" s="6">
        <v>-5</v>
      </c>
      <c r="BC187" s="6"/>
      <c r="BD187" s="6">
        <v>-5</v>
      </c>
      <c r="BE187" s="7"/>
      <c r="BF187" s="7">
        <f>IF(EF187&gt;=70, 5, 0)</f>
        <v>0</v>
      </c>
      <c r="BG187" s="7"/>
      <c r="BH187" s="7"/>
      <c r="BI187" s="7">
        <v>-5</v>
      </c>
      <c r="BJ187" s="6"/>
      <c r="BK187" s="6">
        <f>IF(EW187&gt;=70, 6, 0)</f>
        <v>0</v>
      </c>
      <c r="BL187" s="6">
        <v>-5</v>
      </c>
      <c r="BM187" s="7">
        <v>-5</v>
      </c>
      <c r="BN187" s="7">
        <v>-5</v>
      </c>
      <c r="BO187" s="7">
        <v>-5</v>
      </c>
      <c r="BP187" s="6"/>
      <c r="BQ187" s="6">
        <f>IF(EZ187&gt;=70, 6, 0)</f>
        <v>0</v>
      </c>
      <c r="BR187" s="6">
        <v>-5</v>
      </c>
      <c r="BS187" s="7"/>
      <c r="BT187" s="7">
        <v>-5</v>
      </c>
      <c r="BU187" s="7">
        <v>-5</v>
      </c>
      <c r="BV187" s="6"/>
      <c r="BW187" s="6">
        <v>-5</v>
      </c>
      <c r="BX187" s="6">
        <f>IF(EK187&gt;=70, 5, 0)</f>
        <v>0</v>
      </c>
      <c r="BY187" s="6">
        <v>-5</v>
      </c>
      <c r="BZ187" s="6">
        <v>0</v>
      </c>
      <c r="CA187" s="6">
        <v>0</v>
      </c>
      <c r="CB187" s="6">
        <v>0</v>
      </c>
      <c r="CC187" s="6">
        <v>0</v>
      </c>
      <c r="CD187" s="6">
        <v>0</v>
      </c>
      <c r="CE187" s="6">
        <v>0</v>
      </c>
      <c r="CF187" s="6">
        <v>0</v>
      </c>
      <c r="CG187" s="6">
        <v>0</v>
      </c>
      <c r="CH187" s="6">
        <v>0</v>
      </c>
      <c r="CI187" s="6">
        <v>0</v>
      </c>
      <c r="CJ187" s="6">
        <v>-5</v>
      </c>
      <c r="CK187" s="7">
        <v>-5</v>
      </c>
      <c r="CL187" s="7">
        <v>-5</v>
      </c>
      <c r="CM187" s="7">
        <v>-5</v>
      </c>
      <c r="CN187" s="6">
        <v>-5</v>
      </c>
      <c r="CO187" s="6">
        <f>IF(ES187&gt;=70, 5, 0)</f>
        <v>0</v>
      </c>
      <c r="CP187" s="6">
        <v>-5</v>
      </c>
      <c r="CQ187" s="6"/>
      <c r="CR187" s="6">
        <v>-5</v>
      </c>
      <c r="CS187" s="7"/>
      <c r="CT187" s="7">
        <f>IF(FC187&gt;=70, 6, 0)</f>
        <v>0</v>
      </c>
      <c r="CU187" s="7">
        <v>-5</v>
      </c>
      <c r="CV187" s="6"/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f>IF(AND(DS187&gt;0,DW187&gt;0),4,0)</f>
        <v>0</v>
      </c>
      <c r="DC187" s="7">
        <f>IF(AND(EF187&gt;0,EK187&gt;0,EP187&gt;0),4,0)</f>
        <v>0</v>
      </c>
      <c r="DD187" s="7">
        <f>IF(SUM(BW187,BY187,CB187,CC187,CE187,CH187,CK187,CL187,CN187,CP187)&gt;-1,4,0)</f>
        <v>0</v>
      </c>
      <c r="DE187" s="7">
        <f>IF(FC187&gt;0,4,0)</f>
        <v>0</v>
      </c>
      <c r="DF187" s="6"/>
      <c r="DG187" s="10">
        <f>SUM(AS187:DF187)</f>
        <v>-115</v>
      </c>
      <c r="DH187" s="10">
        <v>50</v>
      </c>
      <c r="DI187" s="17">
        <f>DG187+DH187</f>
        <v>-65</v>
      </c>
      <c r="DJ187" s="1">
        <v>0</v>
      </c>
      <c r="DK187" s="18">
        <v>0</v>
      </c>
      <c r="DL187" s="18">
        <v>0</v>
      </c>
      <c r="DM187" s="29">
        <f>AVERAGE(DK187:DL187)</f>
        <v>0</v>
      </c>
      <c r="DN187" s="1">
        <v>0</v>
      </c>
      <c r="DO187" s="29">
        <v>0</v>
      </c>
      <c r="DP187" s="1">
        <v>0</v>
      </c>
      <c r="DQ187" s="1"/>
      <c r="DR187" s="1">
        <f>IF(DQ187&gt;68, 68, DQ187)</f>
        <v>0</v>
      </c>
      <c r="DS187" s="1">
        <f>MAX(DP187,DR187)</f>
        <v>0</v>
      </c>
      <c r="DT187" s="29"/>
      <c r="DU187" s="29"/>
      <c r="DV187" s="29">
        <f>IF(DU187&gt;68,68,DU187)</f>
        <v>0</v>
      </c>
      <c r="DW187" s="29">
        <f>MAX(DT187,DV187)</f>
        <v>0</v>
      </c>
      <c r="DX187" s="18">
        <v>0</v>
      </c>
      <c r="DY187" s="18">
        <v>0</v>
      </c>
      <c r="DZ187" s="1"/>
      <c r="EA187" s="15">
        <f>AVERAGE(DJ187,DM187:DO187, DS187, DW187)</f>
        <v>0</v>
      </c>
      <c r="EB187" s="1">
        <v>0</v>
      </c>
      <c r="EC187" s="1">
        <v>0</v>
      </c>
      <c r="ED187" s="1">
        <v>0</v>
      </c>
      <c r="EE187" s="1">
        <f>IF(ED187&gt;68,68,ED187)</f>
        <v>0</v>
      </c>
      <c r="EF187" s="1">
        <f>MAX(EB187:EC187,EE187)</f>
        <v>0</v>
      </c>
      <c r="EG187" s="29">
        <v>0</v>
      </c>
      <c r="EH187" s="29">
        <v>0</v>
      </c>
      <c r="EI187" s="29">
        <v>0</v>
      </c>
      <c r="EJ187" s="29">
        <f>IF(EI187&gt;68,68,EI187)</f>
        <v>0</v>
      </c>
      <c r="EK187" s="29">
        <f>MAX(EG187:EH187,EJ187)</f>
        <v>0</v>
      </c>
      <c r="EL187" s="1">
        <v>0</v>
      </c>
      <c r="EM187" s="1">
        <v>0</v>
      </c>
      <c r="EN187" s="1">
        <v>0</v>
      </c>
      <c r="EO187" s="1">
        <f>IF(EN187&gt;68,68,EN187)</f>
        <v>0</v>
      </c>
      <c r="EP187" s="1">
        <f>MAX(EL187:EM187,EO187)</f>
        <v>0</v>
      </c>
      <c r="EQ187" s="29">
        <v>0</v>
      </c>
      <c r="ER187" s="29">
        <v>0</v>
      </c>
      <c r="ES187" s="29"/>
      <c r="ET187" s="15">
        <f>AVERAGE(EF187,EK187,EP187,ES187)</f>
        <v>0</v>
      </c>
      <c r="EU187" s="1">
        <v>0</v>
      </c>
      <c r="EV187" s="1">
        <v>0</v>
      </c>
      <c r="EW187" s="1">
        <f>MIN(MAX(EU187:EV187)+0.2*FC187, 100)</f>
        <v>0</v>
      </c>
      <c r="EX187" s="29">
        <v>0</v>
      </c>
      <c r="EY187" s="29">
        <v>0</v>
      </c>
      <c r="EZ187" s="29">
        <f>MIN(MAX(EX187:EY187)+0.15*FC187, 100)</f>
        <v>0</v>
      </c>
      <c r="FA187" s="1">
        <v>0</v>
      </c>
      <c r="FB187" s="1">
        <v>0</v>
      </c>
      <c r="FC187" s="1">
        <f>MAX(FA187:FB187)</f>
        <v>0</v>
      </c>
      <c r="FD187" s="15">
        <f>AVERAGE(EW187,EZ187,FC187)</f>
        <v>0</v>
      </c>
      <c r="FE187" s="3">
        <v>0.25</v>
      </c>
      <c r="FF187" s="3">
        <v>0.2</v>
      </c>
      <c r="FG187" s="3">
        <v>0.25</v>
      </c>
      <c r="FH187" s="3">
        <v>0.3</v>
      </c>
      <c r="FI187" s="25">
        <f>MIN(IF(D187="Yes",AR187+DI187,0),100)</f>
        <v>0</v>
      </c>
      <c r="FJ187" s="25">
        <f>IF(FN187&lt;0,FI187+FN187*-4,FI187)</f>
        <v>0</v>
      </c>
      <c r="FK187" s="25">
        <f>MIN(IF(D187="Yes",AR187+EA187,0), 100)</f>
        <v>0</v>
      </c>
      <c r="FL187" s="25">
        <f>MIN(IF(D187="Yes",AR187+ET187,0),100)</f>
        <v>0</v>
      </c>
      <c r="FM187" s="25">
        <f>MIN(IF(D187="Yes",AR187+FD187,0), 100)</f>
        <v>0</v>
      </c>
      <c r="FN187" s="26">
        <f>FE187*FI187+FF187*FK187+FG187*FL187+FH187*FM187</f>
        <v>0</v>
      </c>
      <c r="FO187" s="26">
        <f>FE187*FJ187+FF187*FK187+FG187*FL187+FH187*FM187</f>
        <v>0</v>
      </c>
    </row>
    <row r="188" spans="1:171" customFormat="1" x14ac:dyDescent="0.3">
      <c r="A188">
        <v>1402019133</v>
      </c>
      <c r="B188" t="s">
        <v>238</v>
      </c>
      <c r="C188" t="s">
        <v>114</v>
      </c>
      <c r="D188" s="2" t="s">
        <v>302</v>
      </c>
      <c r="E188" s="6"/>
      <c r="F188" s="6"/>
      <c r="G188" s="7"/>
      <c r="H188" s="7"/>
      <c r="I188" s="6"/>
      <c r="J188" s="6"/>
      <c r="K188" s="7"/>
      <c r="L188" s="7"/>
      <c r="M188" s="6"/>
      <c r="N188" s="8"/>
      <c r="O188" s="7"/>
      <c r="P188" s="7"/>
      <c r="Q188" s="6"/>
      <c r="R188" s="8"/>
      <c r="S188" s="7"/>
      <c r="T188" s="7"/>
      <c r="U188" s="6"/>
      <c r="V188" s="6"/>
      <c r="W188" s="7"/>
      <c r="X188" s="7"/>
      <c r="Y188" s="6"/>
      <c r="Z188" s="6"/>
      <c r="AA188" s="7"/>
      <c r="AB188" s="7"/>
      <c r="AC188" s="6"/>
      <c r="AD188" s="6"/>
      <c r="AE188" s="7"/>
      <c r="AF188" s="8"/>
      <c r="AG188" s="10">
        <v>14</v>
      </c>
      <c r="AH188" s="10">
        <v>10</v>
      </c>
      <c r="AI188" s="10">
        <f>COUNT(E188:AF188)</f>
        <v>0</v>
      </c>
      <c r="AJ188" s="22">
        <f>IF(D188="Yes",(AG188-AI188+(DI188-50)/AH188)/AG188,0)</f>
        <v>0</v>
      </c>
      <c r="AK188" s="11">
        <f>SUM(E188:AF188)</f>
        <v>0</v>
      </c>
      <c r="AL188" s="10">
        <f>MAX(AK188-AM188-AN188,0)*-1</f>
        <v>0</v>
      </c>
      <c r="AM188" s="10">
        <v>10</v>
      </c>
      <c r="AN188" s="10">
        <v>3</v>
      </c>
      <c r="AO188" s="7">
        <f>AK188+AL188+AP188</f>
        <v>0</v>
      </c>
      <c r="AP188" s="6"/>
      <c r="AQ188" s="3">
        <v>0.5</v>
      </c>
      <c r="AR188" s="15">
        <f>MIN(AO188,AM188)*AQ188</f>
        <v>0</v>
      </c>
      <c r="AS188" s="6">
        <v>0</v>
      </c>
      <c r="AT188" s="6">
        <v>0</v>
      </c>
      <c r="AU188" s="6">
        <v>-5</v>
      </c>
      <c r="AV188" s="6">
        <v>0</v>
      </c>
      <c r="AW188" s="7"/>
      <c r="AX188" s="7">
        <v>-5</v>
      </c>
      <c r="AY188" s="7"/>
      <c r="AZ188" s="7">
        <v>-5</v>
      </c>
      <c r="BA188" s="6"/>
      <c r="BB188" s="6">
        <v>-5</v>
      </c>
      <c r="BC188" s="6"/>
      <c r="BD188" s="6">
        <v>-5</v>
      </c>
      <c r="BE188" s="7"/>
      <c r="BF188" s="7">
        <f>IF(EF188&gt;=70, 5, 0)</f>
        <v>0</v>
      </c>
      <c r="BG188" s="7"/>
      <c r="BH188" s="7"/>
      <c r="BI188" s="7">
        <v>-5</v>
      </c>
      <c r="BJ188" s="6"/>
      <c r="BK188" s="6">
        <f>IF(EW188&gt;=70, 6, 0)</f>
        <v>0</v>
      </c>
      <c r="BL188" s="6">
        <v>-5</v>
      </c>
      <c r="BM188" s="7">
        <v>-5</v>
      </c>
      <c r="BN188" s="7">
        <v>-5</v>
      </c>
      <c r="BO188" s="7">
        <v>-5</v>
      </c>
      <c r="BP188" s="6"/>
      <c r="BQ188" s="6">
        <f>IF(EZ188&gt;=70, 6, 0)</f>
        <v>0</v>
      </c>
      <c r="BR188" s="6">
        <v>-5</v>
      </c>
      <c r="BS188" s="7"/>
      <c r="BT188" s="7">
        <v>-5</v>
      </c>
      <c r="BU188" s="7">
        <v>-5</v>
      </c>
      <c r="BV188" s="6"/>
      <c r="BW188" s="6">
        <v>-5</v>
      </c>
      <c r="BX188" s="6">
        <f>IF(EK188&gt;=70, 5, 0)</f>
        <v>0</v>
      </c>
      <c r="BY188" s="6">
        <v>-5</v>
      </c>
      <c r="BZ188" s="6">
        <v>0</v>
      </c>
      <c r="CA188" s="6">
        <v>0</v>
      </c>
      <c r="CB188" s="6">
        <v>0</v>
      </c>
      <c r="CC188" s="6">
        <v>0</v>
      </c>
      <c r="CD188" s="6">
        <v>0</v>
      </c>
      <c r="CE188" s="6">
        <v>0</v>
      </c>
      <c r="CF188" s="6">
        <v>0</v>
      </c>
      <c r="CG188" s="6">
        <v>0</v>
      </c>
      <c r="CH188" s="6">
        <v>0</v>
      </c>
      <c r="CI188" s="6">
        <v>0</v>
      </c>
      <c r="CJ188" s="6">
        <v>-5</v>
      </c>
      <c r="CK188" s="7">
        <v>-5</v>
      </c>
      <c r="CL188" s="7">
        <v>-5</v>
      </c>
      <c r="CM188" s="7">
        <v>-5</v>
      </c>
      <c r="CN188" s="6">
        <v>-5</v>
      </c>
      <c r="CO188" s="6">
        <f>IF(ES188&gt;=70, 5, 0)</f>
        <v>0</v>
      </c>
      <c r="CP188" s="6">
        <v>-5</v>
      </c>
      <c r="CQ188" s="6"/>
      <c r="CR188" s="6">
        <v>-5</v>
      </c>
      <c r="CS188" s="7"/>
      <c r="CT188" s="7">
        <f>IF(FC188&gt;=70, 6, 0)</f>
        <v>0</v>
      </c>
      <c r="CU188" s="7">
        <v>-5</v>
      </c>
      <c r="CV188" s="6"/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f>IF(AND(DS188&gt;0,DW188&gt;0),4,0)</f>
        <v>0</v>
      </c>
      <c r="DC188" s="7">
        <f>IF(AND(EF188&gt;0,EK188&gt;0,EP188&gt;0),4,0)</f>
        <v>0</v>
      </c>
      <c r="DD188" s="7">
        <f>IF(SUM(BW188,BY188,CB188,CC188,CE188,CH188,CK188,CL188,CN188,CP188)&gt;-1,4,0)</f>
        <v>0</v>
      </c>
      <c r="DE188" s="7">
        <f>IF(FC188&gt;0,4,0)</f>
        <v>0</v>
      </c>
      <c r="DF188" s="6"/>
      <c r="DG188" s="10">
        <f>SUM(AS188:DF188)</f>
        <v>-115</v>
      </c>
      <c r="DH188" s="10">
        <v>50</v>
      </c>
      <c r="DI188" s="17">
        <f>DG188+DH188</f>
        <v>-65</v>
      </c>
      <c r="DJ188" s="1">
        <v>0</v>
      </c>
      <c r="DK188" s="18">
        <v>0</v>
      </c>
      <c r="DL188" s="18">
        <v>0</v>
      </c>
      <c r="DM188" s="29">
        <f>AVERAGE(DK188:DL188)</f>
        <v>0</v>
      </c>
      <c r="DN188" s="1">
        <v>0</v>
      </c>
      <c r="DO188" s="29">
        <v>0</v>
      </c>
      <c r="DP188" s="1">
        <v>0</v>
      </c>
      <c r="DQ188" s="1"/>
      <c r="DR188" s="1">
        <f>IF(DQ188&gt;68, 68, DQ188)</f>
        <v>0</v>
      </c>
      <c r="DS188" s="1">
        <f>MAX(DP188,DR188)</f>
        <v>0</v>
      </c>
      <c r="DT188" s="29"/>
      <c r="DU188" s="29"/>
      <c r="DV188" s="29">
        <f>IF(DU188&gt;68,68,DU188)</f>
        <v>0</v>
      </c>
      <c r="DW188" s="29">
        <f>MAX(DT188,DV188)</f>
        <v>0</v>
      </c>
      <c r="DX188" s="18">
        <v>0</v>
      </c>
      <c r="DY188" s="18">
        <v>0</v>
      </c>
      <c r="DZ188" s="1"/>
      <c r="EA188" s="15">
        <f>AVERAGE(DJ188,DM188:DO188, DS188, DW188)</f>
        <v>0</v>
      </c>
      <c r="EB188" s="1">
        <v>0</v>
      </c>
      <c r="EC188" s="1">
        <v>0</v>
      </c>
      <c r="ED188" s="1">
        <v>0</v>
      </c>
      <c r="EE188" s="1">
        <f>IF(ED188&gt;68,68,ED188)</f>
        <v>0</v>
      </c>
      <c r="EF188" s="1">
        <f>MAX(EB188:EC188,EE188)</f>
        <v>0</v>
      </c>
      <c r="EG188" s="29">
        <v>0</v>
      </c>
      <c r="EH188" s="29">
        <v>0</v>
      </c>
      <c r="EI188" s="29">
        <v>0</v>
      </c>
      <c r="EJ188" s="29">
        <f>IF(EI188&gt;68,68,EI188)</f>
        <v>0</v>
      </c>
      <c r="EK188" s="29">
        <f>MAX(EG188:EH188,EJ188)</f>
        <v>0</v>
      </c>
      <c r="EL188" s="1">
        <v>0</v>
      </c>
      <c r="EM188" s="1">
        <v>0</v>
      </c>
      <c r="EN188" s="1">
        <v>0</v>
      </c>
      <c r="EO188" s="1">
        <f>IF(EN188&gt;68,68,EN188)</f>
        <v>0</v>
      </c>
      <c r="EP188" s="1">
        <f>MAX(EL188:EM188,EO188)</f>
        <v>0</v>
      </c>
      <c r="EQ188" s="29">
        <v>0</v>
      </c>
      <c r="ER188" s="29">
        <v>0</v>
      </c>
      <c r="ES188" s="29"/>
      <c r="ET188" s="15">
        <f>AVERAGE(EF188,EK188,EP188,ES188)</f>
        <v>0</v>
      </c>
      <c r="EU188" s="1">
        <v>0</v>
      </c>
      <c r="EV188" s="1">
        <v>0</v>
      </c>
      <c r="EW188" s="1">
        <f>MIN(MAX(EU188:EV188)+0.2*FC188, 100)</f>
        <v>0</v>
      </c>
      <c r="EX188" s="29">
        <v>0</v>
      </c>
      <c r="EY188" s="29">
        <v>0</v>
      </c>
      <c r="EZ188" s="29">
        <f>MIN(MAX(EX188:EY188)+0.15*FC188, 100)</f>
        <v>0</v>
      </c>
      <c r="FA188" s="1">
        <v>0</v>
      </c>
      <c r="FB188" s="1">
        <v>0</v>
      </c>
      <c r="FC188" s="1">
        <f>MAX(FA188:FB188)</f>
        <v>0</v>
      </c>
      <c r="FD188" s="15">
        <f>AVERAGE(EW188,EZ188,FC188)</f>
        <v>0</v>
      </c>
      <c r="FE188" s="3">
        <v>0.25</v>
      </c>
      <c r="FF188" s="3">
        <v>0.2</v>
      </c>
      <c r="FG188" s="3">
        <v>0.25</v>
      </c>
      <c r="FH188" s="3">
        <v>0.3</v>
      </c>
      <c r="FI188" s="25">
        <f>MIN(IF(D188="Yes",AR188+DI188,0),100)</f>
        <v>0</v>
      </c>
      <c r="FJ188" s="25">
        <f>IF(FN188&lt;0,FI188+FN188*-4,FI188)</f>
        <v>0</v>
      </c>
      <c r="FK188" s="25">
        <f>MIN(IF(D188="Yes",AR188+EA188,0), 100)</f>
        <v>0</v>
      </c>
      <c r="FL188" s="25">
        <f>MIN(IF(D188="Yes",AR188+ET188,0),100)</f>
        <v>0</v>
      </c>
      <c r="FM188" s="25">
        <f>MIN(IF(D188="Yes",AR188+FD188,0), 100)</f>
        <v>0</v>
      </c>
      <c r="FN188" s="26">
        <f>FE188*FI188+FF188*FK188+FG188*FL188+FH188*FM188</f>
        <v>0</v>
      </c>
      <c r="FO188" s="26">
        <f>FE188*FJ188+FF188*FK188+FG188*FL188+FH188*FM188</f>
        <v>0</v>
      </c>
    </row>
    <row r="189" spans="1:171" customFormat="1" x14ac:dyDescent="0.3">
      <c r="A189">
        <v>1402019025</v>
      </c>
      <c r="B189" t="s">
        <v>211</v>
      </c>
      <c r="C189" t="s">
        <v>114</v>
      </c>
      <c r="D189" s="2" t="s">
        <v>301</v>
      </c>
      <c r="E189" s="6"/>
      <c r="F189" s="6"/>
      <c r="G189" s="7">
        <v>1</v>
      </c>
      <c r="H189" s="7"/>
      <c r="I189" s="6"/>
      <c r="J189" s="6"/>
      <c r="K189" s="7"/>
      <c r="L189" s="7"/>
      <c r="M189" s="6"/>
      <c r="N189" s="8"/>
      <c r="O189" s="7"/>
      <c r="P189" s="7"/>
      <c r="Q189" s="6"/>
      <c r="R189" s="8"/>
      <c r="S189" s="7">
        <v>0</v>
      </c>
      <c r="T189" s="7"/>
      <c r="U189" s="6"/>
      <c r="V189" s="6"/>
      <c r="W189" s="7"/>
      <c r="X189" s="7"/>
      <c r="Y189" s="6"/>
      <c r="Z189" s="6"/>
      <c r="AA189" s="7"/>
      <c r="AB189" s="7"/>
      <c r="AC189" s="6"/>
      <c r="AD189" s="6"/>
      <c r="AE189" s="7"/>
      <c r="AF189" s="8"/>
      <c r="AG189" s="10">
        <v>14</v>
      </c>
      <c r="AH189" s="10">
        <v>10</v>
      </c>
      <c r="AI189" s="10">
        <f>COUNT(E189:AF189)</f>
        <v>2</v>
      </c>
      <c r="AJ189" s="22">
        <f>IF(D189="Yes",(AG189-AI189+(DI189-50)/AH189)/AG189,0)</f>
        <v>0.27142857142857146</v>
      </c>
      <c r="AK189" s="11">
        <f>SUM(E189:AF189)</f>
        <v>1</v>
      </c>
      <c r="AL189" s="10">
        <f>MAX(AK189-AM189-AN189,0)*-1</f>
        <v>0</v>
      </c>
      <c r="AM189" s="10">
        <v>10</v>
      </c>
      <c r="AN189" s="10">
        <v>3</v>
      </c>
      <c r="AO189" s="7">
        <f>AK189+AL189+AP189</f>
        <v>1</v>
      </c>
      <c r="AP189" s="6"/>
      <c r="AQ189" s="3">
        <v>0.5</v>
      </c>
      <c r="AR189" s="15">
        <f>MIN(AO189,AM189)*AQ189</f>
        <v>0.5</v>
      </c>
      <c r="AS189" s="6">
        <v>0</v>
      </c>
      <c r="AT189" s="6">
        <v>0</v>
      </c>
      <c r="AU189" s="6">
        <v>3</v>
      </c>
      <c r="AV189" s="6">
        <v>0</v>
      </c>
      <c r="AW189" s="7"/>
      <c r="AX189" s="7">
        <v>0</v>
      </c>
      <c r="AY189" s="7"/>
      <c r="AZ189" s="7">
        <v>0</v>
      </c>
      <c r="BA189" s="6"/>
      <c r="BB189" s="6">
        <v>0</v>
      </c>
      <c r="BC189" s="6"/>
      <c r="BD189" s="6">
        <v>-5</v>
      </c>
      <c r="BE189" s="7"/>
      <c r="BF189" s="7">
        <f>IF(EF189&gt;=70, 5, 0)</f>
        <v>0</v>
      </c>
      <c r="BG189" s="7"/>
      <c r="BH189" s="7"/>
      <c r="BI189" s="7">
        <v>-5</v>
      </c>
      <c r="BJ189" s="6"/>
      <c r="BK189" s="6">
        <f>IF(EW189&gt;=70, 6, 0)</f>
        <v>0</v>
      </c>
      <c r="BL189" s="6">
        <v>0</v>
      </c>
      <c r="BM189" s="7">
        <v>-5</v>
      </c>
      <c r="BN189" s="7">
        <v>-5</v>
      </c>
      <c r="BO189" s="7">
        <v>-5</v>
      </c>
      <c r="BP189" s="6"/>
      <c r="BQ189" s="6">
        <f>IF(EZ189&gt;=70, 6, 0)</f>
        <v>0</v>
      </c>
      <c r="BR189" s="6">
        <v>0</v>
      </c>
      <c r="BS189" s="7"/>
      <c r="BT189" s="7">
        <v>-5</v>
      </c>
      <c r="BU189" s="7">
        <v>-5</v>
      </c>
      <c r="BV189" s="6"/>
      <c r="BW189" s="6">
        <v>-5</v>
      </c>
      <c r="BX189" s="6">
        <f>IF(EK189&gt;=70, 5, 0)</f>
        <v>0</v>
      </c>
      <c r="BY189" s="6">
        <v>-5</v>
      </c>
      <c r="BZ189" s="6">
        <v>0</v>
      </c>
      <c r="CA189" s="6">
        <v>0</v>
      </c>
      <c r="CB189" s="6">
        <v>0</v>
      </c>
      <c r="CC189" s="6">
        <v>0</v>
      </c>
      <c r="CD189" s="6">
        <v>0</v>
      </c>
      <c r="CE189" s="6">
        <v>0</v>
      </c>
      <c r="CF189" s="6">
        <v>0</v>
      </c>
      <c r="CG189" s="6">
        <v>0</v>
      </c>
      <c r="CH189" s="6">
        <v>0</v>
      </c>
      <c r="CI189" s="6">
        <v>0</v>
      </c>
      <c r="CJ189" s="6">
        <v>-5</v>
      </c>
      <c r="CK189" s="7">
        <v>-5</v>
      </c>
      <c r="CL189" s="7">
        <v>-5</v>
      </c>
      <c r="CM189" s="7">
        <v>-5</v>
      </c>
      <c r="CN189" s="6">
        <v>-5</v>
      </c>
      <c r="CO189" s="6">
        <f>IF(ES189&gt;=70, 5, 0)</f>
        <v>0</v>
      </c>
      <c r="CP189" s="6">
        <v>-5</v>
      </c>
      <c r="CQ189" s="6"/>
      <c r="CR189" s="6">
        <v>-5</v>
      </c>
      <c r="CS189" s="7"/>
      <c r="CT189" s="7">
        <f>IF(FC189&gt;=70, 6, 0)</f>
        <v>0</v>
      </c>
      <c r="CU189" s="7">
        <v>-5</v>
      </c>
      <c r="CV189" s="6"/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f>IF(AND(DS189&gt;0,DW189&gt;0),4,0)</f>
        <v>0</v>
      </c>
      <c r="DC189" s="7">
        <f>IF(AND(EF189&gt;0,EK189&gt;0,EP189&gt;0),4,0)</f>
        <v>0</v>
      </c>
      <c r="DD189" s="7">
        <f>IF(SUM(BW189,BY189,CB189,CC189,CE189,CH189,CK189,CL189,CN189,CP189)&gt;-1,4,0)</f>
        <v>0</v>
      </c>
      <c r="DE189" s="7">
        <f>IF(FC189&gt;0,4,0)</f>
        <v>0</v>
      </c>
      <c r="DF189" s="6"/>
      <c r="DG189" s="10">
        <f>SUM(AS189:DF189)</f>
        <v>-82</v>
      </c>
      <c r="DH189" s="10">
        <v>50</v>
      </c>
      <c r="DI189" s="17">
        <f>DG189+DH189</f>
        <v>-32</v>
      </c>
      <c r="DJ189" s="1">
        <v>54.29</v>
      </c>
      <c r="DK189" s="18">
        <v>0</v>
      </c>
      <c r="DL189" s="18">
        <v>0</v>
      </c>
      <c r="DM189" s="29">
        <f>AVERAGE(DK189:DL189)</f>
        <v>0</v>
      </c>
      <c r="DN189" s="1">
        <v>0</v>
      </c>
      <c r="DO189" s="29">
        <v>0</v>
      </c>
      <c r="DP189" s="1">
        <v>0</v>
      </c>
      <c r="DQ189" s="1"/>
      <c r="DR189" s="1">
        <f>IF(DQ189&gt;68, 68, DQ189)</f>
        <v>0</v>
      </c>
      <c r="DS189" s="1">
        <f>MAX(DP189,DR189)</f>
        <v>0</v>
      </c>
      <c r="DT189" s="29"/>
      <c r="DU189" s="29"/>
      <c r="DV189" s="29">
        <f>IF(DU189&gt;68,68,DU189)</f>
        <v>0</v>
      </c>
      <c r="DW189" s="29">
        <f>MAX(DT189,DV189)</f>
        <v>0</v>
      </c>
      <c r="DX189" s="18">
        <v>0</v>
      </c>
      <c r="DY189" s="18">
        <v>0</v>
      </c>
      <c r="DZ189" s="1"/>
      <c r="EA189" s="15">
        <f>AVERAGE(DJ189,DM189:DO189, DS189, DW189)</f>
        <v>9.0483333333333338</v>
      </c>
      <c r="EB189" s="1">
        <v>0</v>
      </c>
      <c r="EC189" s="1">
        <v>13.33</v>
      </c>
      <c r="ED189" s="1">
        <v>0</v>
      </c>
      <c r="EE189" s="1">
        <f>IF(ED189&gt;68,68,ED189)</f>
        <v>0</v>
      </c>
      <c r="EF189" s="1">
        <f>MAX(EB189:EC189,EE189)</f>
        <v>13.33</v>
      </c>
      <c r="EG189" s="29">
        <v>0</v>
      </c>
      <c r="EH189" s="29">
        <v>0</v>
      </c>
      <c r="EI189" s="29">
        <v>0</v>
      </c>
      <c r="EJ189" s="29">
        <f>IF(EI189&gt;68,68,EI189)</f>
        <v>0</v>
      </c>
      <c r="EK189" s="29">
        <f>MAX(EG189:EH189,EJ189)</f>
        <v>0</v>
      </c>
      <c r="EL189" s="1">
        <v>0</v>
      </c>
      <c r="EM189" s="1">
        <v>0</v>
      </c>
      <c r="EN189" s="1">
        <v>0</v>
      </c>
      <c r="EO189" s="1">
        <f>IF(EN189&gt;68,68,EN189)</f>
        <v>0</v>
      </c>
      <c r="EP189" s="1">
        <f>MAX(EL189:EM189,EO189)</f>
        <v>0</v>
      </c>
      <c r="EQ189" s="29">
        <v>0</v>
      </c>
      <c r="ER189" s="29">
        <v>0</v>
      </c>
      <c r="ES189" s="29"/>
      <c r="ET189" s="15">
        <f>AVERAGE(EF189,EK189,EP189,ES189)</f>
        <v>4.4433333333333334</v>
      </c>
      <c r="EU189" s="1">
        <v>0</v>
      </c>
      <c r="EV189" s="1">
        <v>0</v>
      </c>
      <c r="EW189" s="1">
        <f>MIN(MAX(EU189:EV189)+0.2*FC189, 100)</f>
        <v>0</v>
      </c>
      <c r="EX189" s="29">
        <v>0</v>
      </c>
      <c r="EY189" s="29">
        <v>0</v>
      </c>
      <c r="EZ189" s="29">
        <f>MIN(MAX(EX189:EY189)+0.15*FC189, 100)</f>
        <v>0</v>
      </c>
      <c r="FA189" s="1">
        <v>0</v>
      </c>
      <c r="FB189" s="1">
        <v>0</v>
      </c>
      <c r="FC189" s="1">
        <f>MAX(FA189:FB189)</f>
        <v>0</v>
      </c>
      <c r="FD189" s="15">
        <f>AVERAGE(EW189,EZ189,FC189)</f>
        <v>0</v>
      </c>
      <c r="FE189" s="3">
        <v>0.25</v>
      </c>
      <c r="FF189" s="3">
        <v>0.2</v>
      </c>
      <c r="FG189" s="3">
        <v>0.25</v>
      </c>
      <c r="FH189" s="3">
        <v>0.3</v>
      </c>
      <c r="FI189" s="25">
        <f>MIN(IF(D189="Yes",AR189+DI189,0),100)</f>
        <v>-31.5</v>
      </c>
      <c r="FJ189" s="25">
        <f>IF(FN189&lt;0,FI189+FN189*-4,FI189)</f>
        <v>-13.182000000000002</v>
      </c>
      <c r="FK189" s="25">
        <f>MIN(IF(D189="Yes",AR189+EA189,0), 100)</f>
        <v>9.5483333333333338</v>
      </c>
      <c r="FL189" s="25">
        <f>MIN(IF(D189="Yes",AR189+ET189,0),100)</f>
        <v>4.9433333333333334</v>
      </c>
      <c r="FM189" s="25">
        <f>MIN(IF(D189="Yes",AR189+FD189,0), 100)</f>
        <v>0.5</v>
      </c>
      <c r="FN189" s="26">
        <f>FE189*FI189+FF189*FK189+FG189*FL189+FH189*FM189</f>
        <v>-4.5794999999999995</v>
      </c>
      <c r="FO189" s="26">
        <f>FE189*FJ189+FF189*FK189+FG189*FL189+FH189*FM189</f>
        <v>-3.6082248300317588E-16</v>
      </c>
    </row>
    <row r="190" spans="1:171" customFormat="1" x14ac:dyDescent="0.3">
      <c r="A190">
        <v>1402019038</v>
      </c>
      <c r="B190" t="s">
        <v>218</v>
      </c>
      <c r="C190" t="s">
        <v>114</v>
      </c>
      <c r="D190" s="2" t="s">
        <v>301</v>
      </c>
      <c r="E190" s="6"/>
      <c r="F190" s="6"/>
      <c r="G190" s="7"/>
      <c r="H190" s="7"/>
      <c r="I190" s="6"/>
      <c r="J190" s="6"/>
      <c r="K190" s="7"/>
      <c r="L190" s="7"/>
      <c r="M190" s="6"/>
      <c r="N190" s="8"/>
      <c r="O190" s="7"/>
      <c r="P190" s="7"/>
      <c r="Q190" s="6"/>
      <c r="R190" s="8"/>
      <c r="S190" s="7"/>
      <c r="T190" s="7"/>
      <c r="U190" s="6"/>
      <c r="V190" s="16"/>
      <c r="W190" s="7"/>
      <c r="X190" s="7"/>
      <c r="Y190" s="6"/>
      <c r="Z190" s="6"/>
      <c r="AA190" s="7"/>
      <c r="AB190" s="7"/>
      <c r="AC190" s="6"/>
      <c r="AD190" s="6"/>
      <c r="AE190" s="7"/>
      <c r="AF190" s="8"/>
      <c r="AG190" s="10">
        <v>14</v>
      </c>
      <c r="AH190" s="10">
        <v>10</v>
      </c>
      <c r="AI190" s="10">
        <f>COUNT(E190:AF190)</f>
        <v>0</v>
      </c>
      <c r="AJ190" s="22">
        <f>IF(D190="Yes",(AG190-AI190+(DI190-50)/AH190)/AG190,0)</f>
        <v>0.4642857142857143</v>
      </c>
      <c r="AK190" s="11">
        <f>SUM(E190:AF190)</f>
        <v>0</v>
      </c>
      <c r="AL190" s="10">
        <f>MAX(AK190-AM190-AN190,0)*-1</f>
        <v>0</v>
      </c>
      <c r="AM190" s="10">
        <v>10</v>
      </c>
      <c r="AN190" s="10">
        <v>3</v>
      </c>
      <c r="AO190" s="7">
        <f>AK190+AL190+AP190</f>
        <v>0</v>
      </c>
      <c r="AP190" s="6"/>
      <c r="AQ190" s="3">
        <v>0.5</v>
      </c>
      <c r="AR190" s="15">
        <f>MIN(AO190,AM190)*AQ190</f>
        <v>0</v>
      </c>
      <c r="AS190" s="6">
        <v>0</v>
      </c>
      <c r="AT190" s="6">
        <v>0</v>
      </c>
      <c r="AU190" s="6">
        <v>0</v>
      </c>
      <c r="AV190" s="6">
        <v>0</v>
      </c>
      <c r="AW190" s="7"/>
      <c r="AX190" s="7">
        <v>-5</v>
      </c>
      <c r="AY190" s="7"/>
      <c r="AZ190" s="7">
        <v>-5</v>
      </c>
      <c r="BA190" s="6"/>
      <c r="BB190" s="6">
        <v>0</v>
      </c>
      <c r="BC190" s="6"/>
      <c r="BD190" s="6">
        <v>0</v>
      </c>
      <c r="BE190" s="7"/>
      <c r="BF190" s="7">
        <f>IF(EF190&gt;=70, 5, 0)</f>
        <v>0</v>
      </c>
      <c r="BG190" s="7"/>
      <c r="BH190" s="7"/>
      <c r="BI190" s="7">
        <v>-5</v>
      </c>
      <c r="BJ190" s="6"/>
      <c r="BK190" s="6">
        <f>IF(EW190&gt;=70, 6, 0)</f>
        <v>0</v>
      </c>
      <c r="BL190" s="6">
        <v>-5</v>
      </c>
      <c r="BM190" s="7">
        <v>0</v>
      </c>
      <c r="BN190" s="7">
        <v>-5</v>
      </c>
      <c r="BO190" s="7">
        <v>-5</v>
      </c>
      <c r="BP190" s="6"/>
      <c r="BQ190" s="6">
        <f>IF(EZ190&gt;=70, 6, 0)</f>
        <v>0</v>
      </c>
      <c r="BR190" s="6">
        <v>-5</v>
      </c>
      <c r="BS190" s="7"/>
      <c r="BT190" s="7">
        <v>-5</v>
      </c>
      <c r="BU190" s="7">
        <v>-5</v>
      </c>
      <c r="BV190" s="6">
        <v>5</v>
      </c>
      <c r="BW190" s="6">
        <v>0</v>
      </c>
      <c r="BX190" s="6">
        <f>IF(EK190&gt;=70, 5, 0)</f>
        <v>0</v>
      </c>
      <c r="BY190" s="6">
        <v>-5</v>
      </c>
      <c r="BZ190" s="6">
        <v>0</v>
      </c>
      <c r="CA190" s="6">
        <v>0</v>
      </c>
      <c r="CB190" s="6">
        <v>0</v>
      </c>
      <c r="CC190" s="6">
        <v>0</v>
      </c>
      <c r="CD190" s="6">
        <v>0</v>
      </c>
      <c r="CE190" s="6">
        <v>0</v>
      </c>
      <c r="CF190" s="6">
        <v>0</v>
      </c>
      <c r="CG190" s="6">
        <v>0</v>
      </c>
      <c r="CH190" s="6">
        <v>0</v>
      </c>
      <c r="CI190" s="6">
        <v>0</v>
      </c>
      <c r="CJ190" s="6">
        <v>-5</v>
      </c>
      <c r="CK190" s="7">
        <v>-5</v>
      </c>
      <c r="CL190" s="7">
        <v>-5</v>
      </c>
      <c r="CM190" s="7">
        <v>-5</v>
      </c>
      <c r="CN190" s="6">
        <v>-5</v>
      </c>
      <c r="CO190" s="6">
        <f>IF(ES190&gt;=70, 5, 0)</f>
        <v>0</v>
      </c>
      <c r="CP190" s="6">
        <v>-5</v>
      </c>
      <c r="CQ190" s="6"/>
      <c r="CR190" s="6">
        <v>-5</v>
      </c>
      <c r="CS190" s="7"/>
      <c r="CT190" s="7">
        <f>IF(FC190&gt;=70, 6, 0)</f>
        <v>0</v>
      </c>
      <c r="CU190" s="7">
        <v>-5</v>
      </c>
      <c r="CV190" s="6"/>
      <c r="CW190" s="7">
        <v>0</v>
      </c>
      <c r="CX190" s="7">
        <v>6</v>
      </c>
      <c r="CY190" s="7">
        <v>0</v>
      </c>
      <c r="CZ190" s="7">
        <v>0</v>
      </c>
      <c r="DA190" s="7">
        <v>0</v>
      </c>
      <c r="DB190" s="7">
        <f>IF(AND(DS190&gt;0,DW190&gt;0),4,0)</f>
        <v>0</v>
      </c>
      <c r="DC190" s="7">
        <f>IF(AND(EF190&gt;0,EK190&gt;0,EP190&gt;0),4,0)</f>
        <v>4</v>
      </c>
      <c r="DD190" s="7">
        <f>IF(SUM(BW190,BY190,CB190,CC190,CE190,CH190,CK190,CL190,CN190,CP190)&gt;-1,4,0)</f>
        <v>0</v>
      </c>
      <c r="DE190" s="7">
        <f>IF(FC190&gt;0,4,0)</f>
        <v>0</v>
      </c>
      <c r="DF190" s="6"/>
      <c r="DG190" s="10">
        <f>SUM(AS190:DF190)</f>
        <v>-75</v>
      </c>
      <c r="DH190" s="10">
        <v>50</v>
      </c>
      <c r="DI190" s="17">
        <f>DG190+DH190</f>
        <v>-25</v>
      </c>
      <c r="DJ190" s="1">
        <v>22.86</v>
      </c>
      <c r="DK190" s="18">
        <v>0</v>
      </c>
      <c r="DL190" s="18">
        <v>0</v>
      </c>
      <c r="DM190" s="29">
        <f>AVERAGE(DK190:DL190)</f>
        <v>0</v>
      </c>
      <c r="DN190" s="1">
        <v>0</v>
      </c>
      <c r="DO190" s="29">
        <v>0</v>
      </c>
      <c r="DP190" s="1">
        <v>0</v>
      </c>
      <c r="DQ190" s="1"/>
      <c r="DR190" s="1">
        <f>IF(DQ190&gt;68, 68, DQ190)</f>
        <v>0</v>
      </c>
      <c r="DS190" s="1">
        <f>MAX(DP190,DR190)</f>
        <v>0</v>
      </c>
      <c r="DT190" s="29"/>
      <c r="DU190" s="29"/>
      <c r="DV190" s="29">
        <f>IF(DU190&gt;68,68,DU190)</f>
        <v>0</v>
      </c>
      <c r="DW190" s="29">
        <f>MAX(DT190,DV190)</f>
        <v>0</v>
      </c>
      <c r="DX190" s="18">
        <v>0</v>
      </c>
      <c r="DY190" s="18">
        <v>0</v>
      </c>
      <c r="DZ190" s="1"/>
      <c r="EA190" s="15">
        <f>AVERAGE(DJ190,DM190:DO190, DS190, DW190)</f>
        <v>3.81</v>
      </c>
      <c r="EB190" s="1">
        <v>0</v>
      </c>
      <c r="EC190" s="1">
        <v>26.67</v>
      </c>
      <c r="ED190" s="1">
        <v>0</v>
      </c>
      <c r="EE190" s="1">
        <f>IF(ED190&gt;68,68,ED190)</f>
        <v>0</v>
      </c>
      <c r="EF190" s="1">
        <f>MAX(EB190:EC190,EE190)</f>
        <v>26.67</v>
      </c>
      <c r="EG190" s="29">
        <v>5.56</v>
      </c>
      <c r="EH190" s="29">
        <v>0</v>
      </c>
      <c r="EI190" s="29">
        <v>0</v>
      </c>
      <c r="EJ190" s="29">
        <f>IF(EI190&gt;68,68,EI190)</f>
        <v>0</v>
      </c>
      <c r="EK190" s="29">
        <f>MAX(EG190:EH190,EJ190)</f>
        <v>5.56</v>
      </c>
      <c r="EL190" s="1">
        <v>5.56</v>
      </c>
      <c r="EM190" s="1">
        <v>0</v>
      </c>
      <c r="EN190" s="1">
        <v>0</v>
      </c>
      <c r="EO190" s="1">
        <f>IF(EN190&gt;68,68,EN190)</f>
        <v>0</v>
      </c>
      <c r="EP190" s="1">
        <f>MAX(EL190:EM190,EO190)</f>
        <v>5.56</v>
      </c>
      <c r="EQ190" s="29">
        <v>0</v>
      </c>
      <c r="ER190" s="29">
        <v>0</v>
      </c>
      <c r="ES190" s="29"/>
      <c r="ET190" s="15">
        <f>AVERAGE(EF190,EK190,EP190,ES190)</f>
        <v>12.596666666666669</v>
      </c>
      <c r="EU190" s="1">
        <v>0</v>
      </c>
      <c r="EV190" s="1">
        <v>0</v>
      </c>
      <c r="EW190" s="1">
        <f>MIN(MAX(EU190:EV190)+0.2*FC190, 100)</f>
        <v>0</v>
      </c>
      <c r="EX190" s="29">
        <v>0</v>
      </c>
      <c r="EY190" s="29">
        <v>0</v>
      </c>
      <c r="EZ190" s="29">
        <f>MIN(MAX(EX190:EY190)+0.15*FC190, 100)</f>
        <v>0</v>
      </c>
      <c r="FA190" s="1">
        <v>0</v>
      </c>
      <c r="FB190" s="1">
        <v>0</v>
      </c>
      <c r="FC190" s="1">
        <f>MAX(FA190:FB190)</f>
        <v>0</v>
      </c>
      <c r="FD190" s="15">
        <f>AVERAGE(EW190,EZ190,FC190)</f>
        <v>0</v>
      </c>
      <c r="FE190" s="3">
        <v>0.25</v>
      </c>
      <c r="FF190" s="3">
        <v>0.2</v>
      </c>
      <c r="FG190" s="3">
        <v>0.25</v>
      </c>
      <c r="FH190" s="3">
        <v>0.3</v>
      </c>
      <c r="FI190" s="25">
        <f>MIN(IF(D190="Yes",AR190+DI190,0),100)</f>
        <v>-25</v>
      </c>
      <c r="FJ190" s="25">
        <f>IF(FN190&lt;0,FI190+FN190*-4,FI190)</f>
        <v>-15.644666666666671</v>
      </c>
      <c r="FK190" s="25">
        <f>MIN(IF(D190="Yes",AR190+EA190,0), 100)</f>
        <v>3.81</v>
      </c>
      <c r="FL190" s="25">
        <f>MIN(IF(D190="Yes",AR190+ET190,0),100)</f>
        <v>12.596666666666669</v>
      </c>
      <c r="FM190" s="25">
        <f>MIN(IF(D190="Yes",AR190+FD190,0), 100)</f>
        <v>0</v>
      </c>
      <c r="FN190" s="26">
        <f>FE190*FI190+FF190*FK190+FG190*FL190+FH190*FM190</f>
        <v>-2.3388333333333322</v>
      </c>
      <c r="FO190" s="26">
        <f>FE190*FJ190+FF190*FK190+FG190*FL190+FH190*FM190</f>
        <v>-4.4408920985006262E-16</v>
      </c>
    </row>
    <row r="191" spans="1:171" customFormat="1" x14ac:dyDescent="0.3">
      <c r="A191">
        <v>1402018061</v>
      </c>
      <c r="B191" t="s">
        <v>189</v>
      </c>
      <c r="C191" t="s">
        <v>114</v>
      </c>
      <c r="D191" s="2" t="s">
        <v>301</v>
      </c>
      <c r="E191" s="6"/>
      <c r="F191" s="6"/>
      <c r="G191" s="7"/>
      <c r="H191" s="7"/>
      <c r="I191" s="6"/>
      <c r="J191" s="6"/>
      <c r="K191" s="7"/>
      <c r="L191" s="7"/>
      <c r="M191" s="6"/>
      <c r="N191" s="8"/>
      <c r="O191" s="7"/>
      <c r="P191" s="7"/>
      <c r="Q191" s="6"/>
      <c r="R191" s="8"/>
      <c r="S191" s="7"/>
      <c r="T191" s="7"/>
      <c r="U191" s="6"/>
      <c r="V191" s="6"/>
      <c r="W191" s="7"/>
      <c r="X191" s="7"/>
      <c r="Y191" s="6"/>
      <c r="Z191" s="6"/>
      <c r="AA191" s="7"/>
      <c r="AB191" s="7"/>
      <c r="AC191" s="6"/>
      <c r="AD191" s="6"/>
      <c r="AE191" s="7"/>
      <c r="AF191" s="8"/>
      <c r="AG191" s="10">
        <v>14</v>
      </c>
      <c r="AH191" s="10">
        <v>10</v>
      </c>
      <c r="AI191" s="10">
        <f>COUNT(E191:AF191)</f>
        <v>0</v>
      </c>
      <c r="AJ191" s="22">
        <f>IF(D191="Yes",(AG191-AI191+(DI191-50)/AH191)/AG191,0)</f>
        <v>0.21428571428571427</v>
      </c>
      <c r="AK191" s="11">
        <f>SUM(E191:AF191)</f>
        <v>0</v>
      </c>
      <c r="AL191" s="10">
        <f>MAX(AK191-AM191-AN191,0)*-1</f>
        <v>0</v>
      </c>
      <c r="AM191" s="10">
        <v>10</v>
      </c>
      <c r="AN191" s="10">
        <v>3</v>
      </c>
      <c r="AO191" s="7">
        <f>AK191+AL191+AP191</f>
        <v>0</v>
      </c>
      <c r="AP191" s="6"/>
      <c r="AQ191" s="3">
        <v>0.5</v>
      </c>
      <c r="AR191" s="15">
        <f>MIN(AO191,AM191)*AQ191</f>
        <v>0</v>
      </c>
      <c r="AS191" s="6">
        <v>0</v>
      </c>
      <c r="AT191" s="6">
        <v>0</v>
      </c>
      <c r="AU191" s="6">
        <v>0</v>
      </c>
      <c r="AV191" s="6">
        <v>0</v>
      </c>
      <c r="AW191" s="7"/>
      <c r="AX191" s="7">
        <v>-5</v>
      </c>
      <c r="AY191" s="7"/>
      <c r="AZ191" s="7">
        <v>-5</v>
      </c>
      <c r="BA191" s="6"/>
      <c r="BB191" s="6">
        <v>-5</v>
      </c>
      <c r="BC191" s="6"/>
      <c r="BD191" s="6">
        <v>-5</v>
      </c>
      <c r="BE191" s="7"/>
      <c r="BF191" s="7">
        <f>IF(EF191&gt;=70, 5, 0)</f>
        <v>0</v>
      </c>
      <c r="BG191" s="7"/>
      <c r="BH191" s="7"/>
      <c r="BI191" s="7">
        <v>-5</v>
      </c>
      <c r="BJ191" s="6"/>
      <c r="BK191" s="6">
        <f>IF(EW191&gt;=70, 6, 0)</f>
        <v>0</v>
      </c>
      <c r="BL191" s="6">
        <v>-5</v>
      </c>
      <c r="BM191" s="7">
        <v>-5</v>
      </c>
      <c r="BN191" s="7">
        <v>-5</v>
      </c>
      <c r="BO191" s="7">
        <v>-5</v>
      </c>
      <c r="BP191" s="6"/>
      <c r="BQ191" s="6">
        <f>IF(EZ191&gt;=70, 6, 0)</f>
        <v>0</v>
      </c>
      <c r="BR191" s="6">
        <v>-5</v>
      </c>
      <c r="BS191" s="7"/>
      <c r="BT191" s="7">
        <v>-5</v>
      </c>
      <c r="BU191" s="7">
        <v>-5</v>
      </c>
      <c r="BV191" s="6"/>
      <c r="BW191" s="6">
        <v>-5</v>
      </c>
      <c r="BX191" s="6">
        <f>IF(EK191&gt;=70, 5, 0)</f>
        <v>0</v>
      </c>
      <c r="BY191" s="6">
        <v>-5</v>
      </c>
      <c r="BZ191" s="6">
        <v>0</v>
      </c>
      <c r="CA191" s="6">
        <v>0</v>
      </c>
      <c r="CB191" s="6">
        <v>0</v>
      </c>
      <c r="CC191" s="6">
        <v>0</v>
      </c>
      <c r="CD191" s="6">
        <v>0</v>
      </c>
      <c r="CE191" s="6">
        <v>0</v>
      </c>
      <c r="CF191" s="6">
        <v>0</v>
      </c>
      <c r="CG191" s="6">
        <v>0</v>
      </c>
      <c r="CH191" s="6">
        <v>0</v>
      </c>
      <c r="CI191" s="6">
        <v>0</v>
      </c>
      <c r="CJ191" s="6">
        <v>-5</v>
      </c>
      <c r="CK191" s="7">
        <v>-5</v>
      </c>
      <c r="CL191" s="7">
        <v>-5</v>
      </c>
      <c r="CM191" s="7">
        <v>-5</v>
      </c>
      <c r="CN191" s="6">
        <v>-5</v>
      </c>
      <c r="CO191" s="6">
        <f>IF(ES191&gt;=70, 5, 0)</f>
        <v>0</v>
      </c>
      <c r="CP191" s="6">
        <v>-5</v>
      </c>
      <c r="CQ191" s="6"/>
      <c r="CR191" s="6">
        <v>-5</v>
      </c>
      <c r="CS191" s="7"/>
      <c r="CT191" s="7">
        <f>IF(FC191&gt;=70, 6, 0)</f>
        <v>0</v>
      </c>
      <c r="CU191" s="7">
        <v>-5</v>
      </c>
      <c r="CV191" s="6"/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f>IF(AND(DS191&gt;0,DW191&gt;0),4,0)</f>
        <v>0</v>
      </c>
      <c r="DC191" s="7">
        <f>IF(AND(EF191&gt;0,EK191&gt;0,EP191&gt;0),4,0)</f>
        <v>0</v>
      </c>
      <c r="DD191" s="7">
        <f>IF(SUM(BW191,BY191,CB191,CC191,CE191,CH191,CK191,CL191,CN191,CP191)&gt;-1,4,0)</f>
        <v>0</v>
      </c>
      <c r="DE191" s="7">
        <f>IF(FC191&gt;0,4,0)</f>
        <v>0</v>
      </c>
      <c r="DF191" s="6"/>
      <c r="DG191" s="10">
        <f>SUM(AS191:DF191)</f>
        <v>-110</v>
      </c>
      <c r="DH191" s="10">
        <v>50</v>
      </c>
      <c r="DI191" s="17">
        <f>DG191+DH191</f>
        <v>-60</v>
      </c>
      <c r="DJ191" s="1">
        <v>34.29</v>
      </c>
      <c r="DK191" s="18">
        <v>0</v>
      </c>
      <c r="DL191" s="18">
        <v>0</v>
      </c>
      <c r="DM191" s="29">
        <f>AVERAGE(DK191:DL191)</f>
        <v>0</v>
      </c>
      <c r="DN191" s="1">
        <v>0</v>
      </c>
      <c r="DO191" s="29">
        <v>0</v>
      </c>
      <c r="DP191" s="1">
        <v>0</v>
      </c>
      <c r="DQ191" s="1"/>
      <c r="DR191" s="1">
        <f>IF(DQ191&gt;68, 68, DQ191)</f>
        <v>0</v>
      </c>
      <c r="DS191" s="1">
        <f>MAX(DP191,DR191)</f>
        <v>0</v>
      </c>
      <c r="DT191" s="29"/>
      <c r="DU191" s="29"/>
      <c r="DV191" s="29">
        <f>IF(DU191&gt;68,68,DU191)</f>
        <v>0</v>
      </c>
      <c r="DW191" s="29">
        <f>MAX(DT191,DV191)</f>
        <v>0</v>
      </c>
      <c r="DX191" s="18">
        <v>0</v>
      </c>
      <c r="DY191" s="18">
        <v>0</v>
      </c>
      <c r="DZ191" s="1"/>
      <c r="EA191" s="15">
        <f>AVERAGE(DJ191,DM191:DO191, DS191, DW191)</f>
        <v>5.7149999999999999</v>
      </c>
      <c r="EB191" s="1">
        <v>0</v>
      </c>
      <c r="EC191" s="1">
        <v>0</v>
      </c>
      <c r="ED191" s="1">
        <v>0</v>
      </c>
      <c r="EE191" s="1">
        <f>IF(ED191&gt;68,68,ED191)</f>
        <v>0</v>
      </c>
      <c r="EF191" s="1">
        <f>MAX(EB191:EC191,EE191)</f>
        <v>0</v>
      </c>
      <c r="EG191" s="29">
        <v>0</v>
      </c>
      <c r="EH191" s="29">
        <v>0</v>
      </c>
      <c r="EI191" s="29">
        <v>0</v>
      </c>
      <c r="EJ191" s="29">
        <f>IF(EI191&gt;68,68,EI191)</f>
        <v>0</v>
      </c>
      <c r="EK191" s="29">
        <f>MAX(EG191:EH191,EJ191)</f>
        <v>0</v>
      </c>
      <c r="EL191" s="1">
        <v>0</v>
      </c>
      <c r="EM191" s="1">
        <v>0</v>
      </c>
      <c r="EN191" s="1">
        <v>0</v>
      </c>
      <c r="EO191" s="1">
        <f>IF(EN191&gt;68,68,EN191)</f>
        <v>0</v>
      </c>
      <c r="EP191" s="1">
        <f>MAX(EL191:EM191,EO191)</f>
        <v>0</v>
      </c>
      <c r="EQ191" s="29">
        <v>0</v>
      </c>
      <c r="ER191" s="29">
        <v>0</v>
      </c>
      <c r="ES191" s="29"/>
      <c r="ET191" s="15">
        <f>AVERAGE(EF191,EK191,EP191,ES191)</f>
        <v>0</v>
      </c>
      <c r="EU191" s="1">
        <v>0</v>
      </c>
      <c r="EV191" s="1">
        <v>0</v>
      </c>
      <c r="EW191" s="1">
        <f>MIN(MAX(EU191:EV191)+0.2*FC191, 100)</f>
        <v>0</v>
      </c>
      <c r="EX191" s="29">
        <v>0</v>
      </c>
      <c r="EY191" s="29">
        <v>0</v>
      </c>
      <c r="EZ191" s="29">
        <f>MIN(MAX(EX191:EY191)+0.15*FC191, 100)</f>
        <v>0</v>
      </c>
      <c r="FA191" s="1">
        <v>0</v>
      </c>
      <c r="FB191" s="1">
        <v>0</v>
      </c>
      <c r="FC191" s="1">
        <f>MAX(FA191:FB191)</f>
        <v>0</v>
      </c>
      <c r="FD191" s="15">
        <f>AVERAGE(EW191,EZ191,FC191)</f>
        <v>0</v>
      </c>
      <c r="FE191" s="3">
        <v>0.25</v>
      </c>
      <c r="FF191" s="3">
        <v>0.2</v>
      </c>
      <c r="FG191" s="3">
        <v>0.25</v>
      </c>
      <c r="FH191" s="3">
        <v>0.3</v>
      </c>
      <c r="FI191" s="25">
        <f>MIN(IF(D191="Yes",AR191+DI191,0),100)</f>
        <v>-60</v>
      </c>
      <c r="FJ191" s="25">
        <f>IF(FN191&lt;0,FI191+FN191*-4,FI191)</f>
        <v>-4.5720000000000027</v>
      </c>
      <c r="FK191" s="25">
        <f>MIN(IF(D191="Yes",AR191+EA191,0), 100)</f>
        <v>5.7149999999999999</v>
      </c>
      <c r="FL191" s="25">
        <f>MIN(IF(D191="Yes",AR191+ET191,0),100)</f>
        <v>0</v>
      </c>
      <c r="FM191" s="25">
        <f>MIN(IF(D191="Yes",AR191+FD191,0), 100)</f>
        <v>0</v>
      </c>
      <c r="FN191" s="26">
        <f>FE191*FI191+FF191*FK191+FG191*FL191+FH191*FM191</f>
        <v>-13.856999999999999</v>
      </c>
      <c r="FO191" s="26">
        <f>FE191*FJ191+FF191*FK191+FG191*FL191+FH191*FM191</f>
        <v>-6.6613381477509392E-16</v>
      </c>
    </row>
    <row r="192" spans="1:171" customFormat="1" x14ac:dyDescent="0.3">
      <c r="A192">
        <v>1402019113</v>
      </c>
      <c r="B192" t="s">
        <v>233</v>
      </c>
      <c r="C192" t="s">
        <v>114</v>
      </c>
      <c r="D192" s="2" t="s">
        <v>301</v>
      </c>
      <c r="E192" s="6"/>
      <c r="F192" s="6"/>
      <c r="G192" s="7"/>
      <c r="H192" s="7"/>
      <c r="I192" s="6"/>
      <c r="J192" s="6"/>
      <c r="K192" s="7"/>
      <c r="L192" s="7"/>
      <c r="M192" s="6"/>
      <c r="N192" s="8"/>
      <c r="O192" s="7"/>
      <c r="P192" s="7"/>
      <c r="Q192" s="6"/>
      <c r="R192" s="8"/>
      <c r="S192" s="7"/>
      <c r="T192" s="7"/>
      <c r="U192" s="6"/>
      <c r="V192" s="6"/>
      <c r="W192" s="7"/>
      <c r="X192" s="7"/>
      <c r="Y192" s="6"/>
      <c r="Z192" s="6"/>
      <c r="AA192" s="7"/>
      <c r="AB192" s="7"/>
      <c r="AC192" s="6"/>
      <c r="AD192" s="6"/>
      <c r="AE192" s="7"/>
      <c r="AF192" s="8"/>
      <c r="AG192" s="10">
        <v>14</v>
      </c>
      <c r="AH192" s="10">
        <v>10</v>
      </c>
      <c r="AI192" s="10">
        <f>COUNT(E192:AF192)</f>
        <v>0</v>
      </c>
      <c r="AJ192" s="22">
        <f>IF(D192="Yes",(AG192-AI192+(DI192-50)/AH192)/AG192,0)</f>
        <v>0.2857142857142857</v>
      </c>
      <c r="AK192" s="11">
        <f>SUM(E192:AF192)</f>
        <v>0</v>
      </c>
      <c r="AL192" s="10">
        <f>MAX(AK192-AM192-AN192,0)*-1</f>
        <v>0</v>
      </c>
      <c r="AM192" s="10">
        <v>10</v>
      </c>
      <c r="AN192" s="10">
        <v>3</v>
      </c>
      <c r="AO192" s="7">
        <f>AK192+AL192+AP192</f>
        <v>0</v>
      </c>
      <c r="AP192" s="6"/>
      <c r="AQ192" s="3">
        <v>0.5</v>
      </c>
      <c r="AR192" s="15">
        <f>MIN(AO192,AM192)*AQ192</f>
        <v>0</v>
      </c>
      <c r="AS192" s="6">
        <v>0</v>
      </c>
      <c r="AT192" s="6">
        <v>0</v>
      </c>
      <c r="AU192" s="6">
        <v>0</v>
      </c>
      <c r="AV192" s="6">
        <v>0</v>
      </c>
      <c r="AW192" s="7"/>
      <c r="AX192" s="7">
        <v>-5</v>
      </c>
      <c r="AY192" s="7"/>
      <c r="AZ192" s="7">
        <v>-5</v>
      </c>
      <c r="BA192" s="6"/>
      <c r="BB192" s="6">
        <v>0</v>
      </c>
      <c r="BC192" s="6"/>
      <c r="BD192" s="6">
        <v>-5</v>
      </c>
      <c r="BE192" s="7"/>
      <c r="BF192" s="7">
        <f>IF(EF192&gt;=70, 5, 0)</f>
        <v>0</v>
      </c>
      <c r="BG192" s="7"/>
      <c r="BH192" s="7"/>
      <c r="BI192" s="7">
        <v>-5</v>
      </c>
      <c r="BJ192" s="6"/>
      <c r="BK192" s="6">
        <f>IF(EW192&gt;=70, 6, 0)</f>
        <v>0</v>
      </c>
      <c r="BL192" s="6">
        <v>-5</v>
      </c>
      <c r="BM192" s="7">
        <v>-5</v>
      </c>
      <c r="BN192" s="7">
        <v>-5</v>
      </c>
      <c r="BO192" s="7">
        <v>-5</v>
      </c>
      <c r="BP192" s="6"/>
      <c r="BQ192" s="6">
        <f>IF(EZ192&gt;=70, 6, 0)</f>
        <v>0</v>
      </c>
      <c r="BR192" s="6">
        <v>0</v>
      </c>
      <c r="BS192" s="7"/>
      <c r="BT192" s="7">
        <v>-5</v>
      </c>
      <c r="BU192" s="7">
        <v>-5</v>
      </c>
      <c r="BV192" s="6"/>
      <c r="BW192" s="6">
        <v>-5</v>
      </c>
      <c r="BX192" s="6">
        <f>IF(EK192&gt;=70, 5, 0)</f>
        <v>0</v>
      </c>
      <c r="BY192" s="6">
        <v>-5</v>
      </c>
      <c r="BZ192" s="6">
        <v>0</v>
      </c>
      <c r="CA192" s="6">
        <v>0</v>
      </c>
      <c r="CB192" s="6">
        <v>0</v>
      </c>
      <c r="CC192" s="6">
        <v>0</v>
      </c>
      <c r="CD192" s="6">
        <v>0</v>
      </c>
      <c r="CE192" s="6">
        <v>0</v>
      </c>
      <c r="CF192" s="6">
        <v>0</v>
      </c>
      <c r="CG192" s="6">
        <v>0</v>
      </c>
      <c r="CH192" s="6">
        <v>0</v>
      </c>
      <c r="CI192" s="6">
        <v>0</v>
      </c>
      <c r="CJ192" s="6">
        <v>-5</v>
      </c>
      <c r="CK192" s="7">
        <v>-5</v>
      </c>
      <c r="CL192" s="7">
        <v>-5</v>
      </c>
      <c r="CM192" s="7">
        <v>-5</v>
      </c>
      <c r="CN192" s="6">
        <v>-5</v>
      </c>
      <c r="CO192" s="6">
        <f>IF(ES192&gt;=70, 5, 0)</f>
        <v>0</v>
      </c>
      <c r="CP192" s="6">
        <v>-5</v>
      </c>
      <c r="CQ192" s="6"/>
      <c r="CR192" s="6">
        <v>-5</v>
      </c>
      <c r="CS192" s="7"/>
      <c r="CT192" s="7">
        <f>IF(FC192&gt;=70, 6, 0)</f>
        <v>0</v>
      </c>
      <c r="CU192" s="7">
        <v>-5</v>
      </c>
      <c r="CV192" s="6"/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f>IF(AND(DS192&gt;0,DW192&gt;0),4,0)</f>
        <v>0</v>
      </c>
      <c r="DC192" s="7">
        <f>IF(AND(EF192&gt;0,EK192&gt;0,EP192&gt;0),4,0)</f>
        <v>0</v>
      </c>
      <c r="DD192" s="7">
        <f>IF(SUM(BW192,BY192,CB192,CC192,CE192,CH192,CK192,CL192,CN192,CP192)&gt;-1,4,0)</f>
        <v>0</v>
      </c>
      <c r="DE192" s="7">
        <f>IF(FC192&gt;0,4,0)</f>
        <v>0</v>
      </c>
      <c r="DF192" s="6"/>
      <c r="DG192" s="10">
        <f>SUM(AS192:DF192)</f>
        <v>-100</v>
      </c>
      <c r="DH192" s="10">
        <v>50</v>
      </c>
      <c r="DI192" s="17">
        <f>DG192+DH192</f>
        <v>-50</v>
      </c>
      <c r="DJ192" s="1">
        <v>68.569999999999993</v>
      </c>
      <c r="DK192" s="18">
        <v>0</v>
      </c>
      <c r="DL192" s="18">
        <v>0</v>
      </c>
      <c r="DM192" s="29">
        <f>AVERAGE(DK192:DL192)</f>
        <v>0</v>
      </c>
      <c r="DN192" s="1">
        <v>0</v>
      </c>
      <c r="DO192" s="29">
        <v>0</v>
      </c>
      <c r="DP192" s="1">
        <v>0</v>
      </c>
      <c r="DQ192" s="1"/>
      <c r="DR192" s="1">
        <f>IF(DQ192&gt;68, 68, DQ192)</f>
        <v>0</v>
      </c>
      <c r="DS192" s="1">
        <f>MAX(DP192,DR192)</f>
        <v>0</v>
      </c>
      <c r="DT192" s="29"/>
      <c r="DU192" s="29"/>
      <c r="DV192" s="29">
        <f>IF(DU192&gt;68,68,DU192)</f>
        <v>0</v>
      </c>
      <c r="DW192" s="29">
        <f>MAX(DT192,DV192)</f>
        <v>0</v>
      </c>
      <c r="DX192" s="18">
        <v>0</v>
      </c>
      <c r="DY192" s="18">
        <v>0</v>
      </c>
      <c r="DZ192" s="1"/>
      <c r="EA192" s="15">
        <f>AVERAGE(DJ192,DM192:DO192, DS192, DW192)</f>
        <v>11.428333333333333</v>
      </c>
      <c r="EB192" s="1">
        <v>26.67</v>
      </c>
      <c r="EC192" s="1">
        <v>0</v>
      </c>
      <c r="ED192" s="1">
        <v>0</v>
      </c>
      <c r="EE192" s="1">
        <f>IF(ED192&gt;68,68,ED192)</f>
        <v>0</v>
      </c>
      <c r="EF192" s="1">
        <f>MAX(EB192:EC192,EE192)</f>
        <v>26.67</v>
      </c>
      <c r="EG192" s="29">
        <v>0</v>
      </c>
      <c r="EH192" s="29">
        <v>0</v>
      </c>
      <c r="EI192" s="29">
        <v>0</v>
      </c>
      <c r="EJ192" s="29">
        <f>IF(EI192&gt;68,68,EI192)</f>
        <v>0</v>
      </c>
      <c r="EK192" s="29">
        <f>MAX(EG192:EH192,EJ192)</f>
        <v>0</v>
      </c>
      <c r="EL192" s="1">
        <v>0</v>
      </c>
      <c r="EM192" s="1">
        <v>0</v>
      </c>
      <c r="EN192" s="1">
        <v>0</v>
      </c>
      <c r="EO192" s="1">
        <f>IF(EN192&gt;68,68,EN192)</f>
        <v>0</v>
      </c>
      <c r="EP192" s="1">
        <f>MAX(EL192:EM192,EO192)</f>
        <v>0</v>
      </c>
      <c r="EQ192" s="29">
        <v>0</v>
      </c>
      <c r="ER192" s="29">
        <v>0</v>
      </c>
      <c r="ES192" s="29"/>
      <c r="ET192" s="15">
        <f>AVERAGE(EF192,EK192,EP192,ES192)</f>
        <v>8.89</v>
      </c>
      <c r="EU192" s="1">
        <v>0</v>
      </c>
      <c r="EV192" s="1">
        <v>0</v>
      </c>
      <c r="EW192" s="1">
        <f>MIN(MAX(EU192:EV192)+0.2*FC192, 100)</f>
        <v>0</v>
      </c>
      <c r="EX192" s="29">
        <v>0</v>
      </c>
      <c r="EY192" s="29">
        <v>0</v>
      </c>
      <c r="EZ192" s="29">
        <f>MIN(MAX(EX192:EY192)+0.15*FC192, 100)</f>
        <v>0</v>
      </c>
      <c r="FA192" s="1">
        <v>0</v>
      </c>
      <c r="FB192" s="1">
        <v>0</v>
      </c>
      <c r="FC192" s="1">
        <f>MAX(FA192:FB192)</f>
        <v>0</v>
      </c>
      <c r="FD192" s="15">
        <f>AVERAGE(EW192,EZ192,FC192)</f>
        <v>0</v>
      </c>
      <c r="FE192" s="3">
        <v>0.25</v>
      </c>
      <c r="FF192" s="3">
        <v>0.2</v>
      </c>
      <c r="FG192" s="3">
        <v>0.25</v>
      </c>
      <c r="FH192" s="3">
        <v>0.3</v>
      </c>
      <c r="FI192" s="25">
        <f>MIN(IF(D192="Yes",AR192+DI192,0),100)</f>
        <v>-50</v>
      </c>
      <c r="FJ192" s="25">
        <f>IF(FN192&lt;0,FI192+FN192*-4,FI192)</f>
        <v>-18.032666666666671</v>
      </c>
      <c r="FK192" s="25">
        <f>MIN(IF(D192="Yes",AR192+EA192,0), 100)</f>
        <v>11.428333333333333</v>
      </c>
      <c r="FL192" s="25">
        <f>MIN(IF(D192="Yes",AR192+ET192,0),100)</f>
        <v>8.89</v>
      </c>
      <c r="FM192" s="25">
        <f>MIN(IF(D192="Yes",AR192+FD192,0), 100)</f>
        <v>0</v>
      </c>
      <c r="FN192" s="26">
        <f>FE192*FI192+FF192*FK192+FG192*FL192+FH192*FM192</f>
        <v>-7.9918333333333322</v>
      </c>
      <c r="FO192" s="26">
        <f>FE192*FJ192+FF192*FK192+FG192*FL192+FH192*FM192</f>
        <v>-8.8817841970012523E-16</v>
      </c>
    </row>
    <row r="193" spans="1:171" customFormat="1" x14ac:dyDescent="0.3">
      <c r="A193">
        <v>1402019142</v>
      </c>
      <c r="B193" t="s">
        <v>300</v>
      </c>
      <c r="C193" t="s">
        <v>140</v>
      </c>
      <c r="D193" s="2" t="s">
        <v>301</v>
      </c>
      <c r="E193" s="6"/>
      <c r="F193" s="6"/>
      <c r="G193" s="7"/>
      <c r="H193" s="7"/>
      <c r="I193" s="6"/>
      <c r="J193" s="6"/>
      <c r="K193" s="7"/>
      <c r="L193" s="7"/>
      <c r="M193" s="6"/>
      <c r="N193" s="8"/>
      <c r="O193" s="7"/>
      <c r="P193" s="7"/>
      <c r="Q193" s="6"/>
      <c r="R193" s="8"/>
      <c r="S193" s="7"/>
      <c r="T193" s="7"/>
      <c r="U193" s="6"/>
      <c r="V193" s="6"/>
      <c r="W193" s="7"/>
      <c r="X193" s="7"/>
      <c r="Y193" s="6"/>
      <c r="Z193" s="6"/>
      <c r="AA193" s="7"/>
      <c r="AB193" s="7"/>
      <c r="AC193" s="6"/>
      <c r="AD193" s="6"/>
      <c r="AE193" s="7"/>
      <c r="AF193" s="8"/>
      <c r="AG193" s="10">
        <v>14</v>
      </c>
      <c r="AH193" s="10">
        <v>10</v>
      </c>
      <c r="AI193" s="10">
        <f>COUNT(E193:AF193)</f>
        <v>0</v>
      </c>
      <c r="AJ193" s="22">
        <f>IF(D193="Yes",(AG193-AI193+(DI193-50)/AH193)/AG193,0)</f>
        <v>0.32142857142857145</v>
      </c>
      <c r="AK193" s="11">
        <f>SUM(E193:AF193)</f>
        <v>0</v>
      </c>
      <c r="AL193" s="10">
        <f>MAX(AK193-AM193-AN193,0)*-1</f>
        <v>0</v>
      </c>
      <c r="AM193" s="10">
        <v>10</v>
      </c>
      <c r="AN193" s="10">
        <v>3</v>
      </c>
      <c r="AO193" s="7">
        <f>AK193+AL193+AP193</f>
        <v>0</v>
      </c>
      <c r="AP193" s="6"/>
      <c r="AQ193" s="3">
        <v>0.5</v>
      </c>
      <c r="AR193" s="15">
        <f>MIN(AO193,AM193)*AQ193</f>
        <v>0</v>
      </c>
      <c r="AS193" s="6">
        <v>0</v>
      </c>
      <c r="AT193" s="6">
        <v>0</v>
      </c>
      <c r="AU193" s="6">
        <v>0</v>
      </c>
      <c r="AV193" s="6">
        <v>0</v>
      </c>
      <c r="AW193" s="7"/>
      <c r="AX193" s="7">
        <v>-5</v>
      </c>
      <c r="AY193" s="7"/>
      <c r="AZ193" s="7">
        <v>-5</v>
      </c>
      <c r="BA193" s="6"/>
      <c r="BB193" s="6">
        <v>0</v>
      </c>
      <c r="BC193" s="6"/>
      <c r="BD193" s="6">
        <v>-5</v>
      </c>
      <c r="BE193" s="7"/>
      <c r="BF193" s="7">
        <f>IF(EF193&gt;=70, 5, 0)</f>
        <v>0</v>
      </c>
      <c r="BG193" s="7"/>
      <c r="BH193" s="7"/>
      <c r="BI193" s="7">
        <v>-5</v>
      </c>
      <c r="BJ193" s="6"/>
      <c r="BK193" s="6">
        <f>IF(EW193&gt;=70, 6, 0)</f>
        <v>0</v>
      </c>
      <c r="BL193" s="6">
        <v>-5</v>
      </c>
      <c r="BM193" s="7">
        <v>-5</v>
      </c>
      <c r="BN193" s="7">
        <v>-5</v>
      </c>
      <c r="BO193" s="7">
        <v>-5</v>
      </c>
      <c r="BP193" s="6"/>
      <c r="BQ193" s="6">
        <f>IF(EZ193&gt;=70, 6, 0)</f>
        <v>0</v>
      </c>
      <c r="BR193" s="6">
        <v>-5</v>
      </c>
      <c r="BS193" s="7"/>
      <c r="BT193" s="7">
        <v>0</v>
      </c>
      <c r="BU193" s="7">
        <v>0</v>
      </c>
      <c r="BV193" s="6"/>
      <c r="BW193" s="6">
        <v>-5</v>
      </c>
      <c r="BX193" s="6">
        <f>IF(EK193&gt;=70, 5, 0)</f>
        <v>0</v>
      </c>
      <c r="BY193" s="6">
        <v>-5</v>
      </c>
      <c r="BZ193" s="6">
        <v>0</v>
      </c>
      <c r="CA193" s="6">
        <v>0</v>
      </c>
      <c r="CB193" s="6">
        <v>0</v>
      </c>
      <c r="CC193" s="6">
        <v>0</v>
      </c>
      <c r="CD193" s="6">
        <v>0</v>
      </c>
      <c r="CE193" s="6">
        <v>0</v>
      </c>
      <c r="CF193" s="6">
        <v>0</v>
      </c>
      <c r="CG193" s="6">
        <v>0</v>
      </c>
      <c r="CH193" s="6">
        <v>0</v>
      </c>
      <c r="CI193" s="6">
        <v>0</v>
      </c>
      <c r="CJ193" s="6">
        <v>-5</v>
      </c>
      <c r="CK193" s="7">
        <v>-5</v>
      </c>
      <c r="CL193" s="7">
        <v>-5</v>
      </c>
      <c r="CM193" s="7">
        <v>-5</v>
      </c>
      <c r="CN193" s="6">
        <v>-5</v>
      </c>
      <c r="CO193" s="6">
        <f>IF(ES193&gt;=70, 5, 0)</f>
        <v>0</v>
      </c>
      <c r="CP193" s="6">
        <v>-5</v>
      </c>
      <c r="CQ193" s="6"/>
      <c r="CR193" s="6">
        <v>-5</v>
      </c>
      <c r="CS193" s="7"/>
      <c r="CT193" s="7">
        <f>IF(FC193&gt;=70, 6, 0)</f>
        <v>0</v>
      </c>
      <c r="CU193" s="7">
        <v>-5</v>
      </c>
      <c r="CV193" s="6"/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f>IF(AND(DS193&gt;0,DW193&gt;0),4,0)</f>
        <v>0</v>
      </c>
      <c r="DC193" s="7">
        <f>IF(AND(EF193&gt;0,EK193&gt;0,EP193&gt;0),4,0)</f>
        <v>0</v>
      </c>
      <c r="DD193" s="7">
        <f>IF(SUM(BW193,BY193,CB193,CC193,CE193,CH193,CK193,CL193,CN193,CP193)&gt;-1,4,0)</f>
        <v>0</v>
      </c>
      <c r="DE193" s="7">
        <f>IF(FC193&gt;0,4,0)</f>
        <v>0</v>
      </c>
      <c r="DF193" s="6"/>
      <c r="DG193" s="10">
        <f>SUM(AS193:DF193)</f>
        <v>-95</v>
      </c>
      <c r="DH193" s="10">
        <v>50</v>
      </c>
      <c r="DI193" s="17">
        <f>DG193+DH193</f>
        <v>-45</v>
      </c>
      <c r="DJ193" s="1">
        <v>91.43</v>
      </c>
      <c r="DK193" s="18">
        <v>0</v>
      </c>
      <c r="DL193" s="18">
        <v>0</v>
      </c>
      <c r="DM193" s="29">
        <f>AVERAGE(DK193:DL193)</f>
        <v>0</v>
      </c>
      <c r="DN193" s="1">
        <v>0</v>
      </c>
      <c r="DO193" s="29">
        <v>0</v>
      </c>
      <c r="DP193" s="1">
        <v>0</v>
      </c>
      <c r="DQ193" s="1"/>
      <c r="DR193" s="1">
        <f>IF(DQ193&gt;68, 68, DQ193)</f>
        <v>0</v>
      </c>
      <c r="DS193" s="1">
        <f>MAX(DP193,DR193)</f>
        <v>0</v>
      </c>
      <c r="DT193" s="29"/>
      <c r="DU193" s="29"/>
      <c r="DV193" s="29">
        <f>IF(DU193&gt;68,68,DU193)</f>
        <v>0</v>
      </c>
      <c r="DW193" s="29">
        <f>MAX(DT193,DV193)</f>
        <v>0</v>
      </c>
      <c r="DX193" s="18">
        <v>0</v>
      </c>
      <c r="DY193" s="18">
        <v>0</v>
      </c>
      <c r="DZ193" s="1"/>
      <c r="EA193" s="15">
        <f>AVERAGE(DJ193,DM193:DO193, DS193, DW193)</f>
        <v>15.238333333333335</v>
      </c>
      <c r="EB193" s="1">
        <v>0</v>
      </c>
      <c r="EC193" s="1">
        <v>0</v>
      </c>
      <c r="ED193" s="1">
        <v>0</v>
      </c>
      <c r="EE193" s="1">
        <f>IF(ED193&gt;68,68,ED193)</f>
        <v>0</v>
      </c>
      <c r="EF193" s="1">
        <f>MAX(EB193:EC193,EE193)</f>
        <v>0</v>
      </c>
      <c r="EG193" s="29">
        <v>0</v>
      </c>
      <c r="EH193" s="29">
        <v>0</v>
      </c>
      <c r="EI193" s="29">
        <v>0</v>
      </c>
      <c r="EJ193" s="29">
        <f>IF(EI193&gt;68,68,EI193)</f>
        <v>0</v>
      </c>
      <c r="EK193" s="29">
        <f>MAX(EG193:EH193,EJ193)</f>
        <v>0</v>
      </c>
      <c r="EL193" s="1">
        <v>0</v>
      </c>
      <c r="EM193" s="1">
        <v>0</v>
      </c>
      <c r="EN193" s="1">
        <v>0</v>
      </c>
      <c r="EO193" s="1">
        <f>IF(EN193&gt;68,68,EN193)</f>
        <v>0</v>
      </c>
      <c r="EP193" s="1">
        <f>MAX(EL193:EM193,EO193)</f>
        <v>0</v>
      </c>
      <c r="EQ193" s="29">
        <v>0</v>
      </c>
      <c r="ER193" s="29">
        <v>0</v>
      </c>
      <c r="ES193" s="29"/>
      <c r="ET193" s="15">
        <f>AVERAGE(EF193,EK193,EP193,ES193)</f>
        <v>0</v>
      </c>
      <c r="EU193" s="1">
        <v>0</v>
      </c>
      <c r="EV193" s="1">
        <v>0</v>
      </c>
      <c r="EW193" s="1">
        <f>MIN(MAX(EU193:EV193)+0.2*FC193, 100)</f>
        <v>0</v>
      </c>
      <c r="EX193" s="29">
        <v>0</v>
      </c>
      <c r="EY193" s="29">
        <v>0</v>
      </c>
      <c r="EZ193" s="29">
        <f>MIN(MAX(EX193:EY193)+0.15*FC193, 100)</f>
        <v>0</v>
      </c>
      <c r="FA193" s="1">
        <v>0</v>
      </c>
      <c r="FB193" s="1">
        <v>0</v>
      </c>
      <c r="FC193" s="1">
        <f>MAX(FA193:FB193)</f>
        <v>0</v>
      </c>
      <c r="FD193" s="15">
        <f>AVERAGE(EW193,EZ193,FC193)</f>
        <v>0</v>
      </c>
      <c r="FE193" s="3">
        <v>0.25</v>
      </c>
      <c r="FF193" s="3">
        <v>0.2</v>
      </c>
      <c r="FG193" s="3">
        <v>0.25</v>
      </c>
      <c r="FH193" s="3">
        <v>0.3</v>
      </c>
      <c r="FI193" s="25">
        <f>MIN(IF(D193="Yes",AR193+DI193,0),100)</f>
        <v>-45</v>
      </c>
      <c r="FJ193" s="25">
        <f>IF(FN193&lt;0,FI193+FN193*-4,FI193)</f>
        <v>-12.190666666666672</v>
      </c>
      <c r="FK193" s="25">
        <f>MIN(IF(D193="Yes",AR193+EA193,0), 100)</f>
        <v>15.238333333333335</v>
      </c>
      <c r="FL193" s="25">
        <f>MIN(IF(D193="Yes",AR193+ET193,0),100)</f>
        <v>0</v>
      </c>
      <c r="FM193" s="25">
        <f>MIN(IF(D193="Yes",AR193+FD193,0), 100)</f>
        <v>0</v>
      </c>
      <c r="FN193" s="26">
        <f>FE193*FI193+FF193*FK193+FG193*FL193+FH193*FM193</f>
        <v>-8.2023333333333319</v>
      </c>
      <c r="FO193" s="26">
        <f>FE193*FJ193+FF193*FK193+FG193*FL193+FH193*FM193</f>
        <v>-8.8817841970012523E-16</v>
      </c>
    </row>
    <row r="194" spans="1:171" customFormat="1" x14ac:dyDescent="0.3">
      <c r="A194">
        <v>1402019104</v>
      </c>
      <c r="B194" t="s">
        <v>291</v>
      </c>
      <c r="C194" t="s">
        <v>140</v>
      </c>
      <c r="D194" s="2" t="s">
        <v>301</v>
      </c>
      <c r="E194" s="6"/>
      <c r="F194" s="6"/>
      <c r="G194" s="7">
        <v>1</v>
      </c>
      <c r="H194" s="7"/>
      <c r="I194" s="6"/>
      <c r="J194" s="6"/>
      <c r="K194" s="7"/>
      <c r="L194" s="7"/>
      <c r="M194" s="6"/>
      <c r="N194" s="8"/>
      <c r="O194" s="7"/>
      <c r="P194" s="7"/>
      <c r="Q194" s="6"/>
      <c r="R194" s="8"/>
      <c r="S194" s="7"/>
      <c r="T194" s="7"/>
      <c r="U194" s="6"/>
      <c r="V194" s="6"/>
      <c r="W194" s="7"/>
      <c r="X194" s="7"/>
      <c r="Y194" s="6"/>
      <c r="Z194" s="6"/>
      <c r="AA194" s="7"/>
      <c r="AB194" s="7"/>
      <c r="AC194" s="6"/>
      <c r="AD194" s="6"/>
      <c r="AE194" s="7"/>
      <c r="AF194" s="8"/>
      <c r="AG194" s="10">
        <v>14</v>
      </c>
      <c r="AH194" s="10">
        <v>10</v>
      </c>
      <c r="AI194" s="10">
        <f>COUNT(E194:AF194)</f>
        <v>1</v>
      </c>
      <c r="AJ194" s="22">
        <f>IF(D194="Yes",(AG194-AI194+(DI194-50)/AH194)/AG194,0)</f>
        <v>0.21428571428571427</v>
      </c>
      <c r="AK194" s="11">
        <f>SUM(E194:AF194)</f>
        <v>1</v>
      </c>
      <c r="AL194" s="10">
        <f>MAX(AK194-AM194-AN194,0)*-1</f>
        <v>0</v>
      </c>
      <c r="AM194" s="10">
        <v>10</v>
      </c>
      <c r="AN194" s="10">
        <v>3</v>
      </c>
      <c r="AO194" s="7">
        <f>AK194+AL194+AP194</f>
        <v>1</v>
      </c>
      <c r="AP194" s="6"/>
      <c r="AQ194" s="3">
        <v>0.5</v>
      </c>
      <c r="AR194" s="15">
        <f>MIN(AO194,AM194)*AQ194</f>
        <v>0.5</v>
      </c>
      <c r="AS194" s="6">
        <v>0</v>
      </c>
      <c r="AT194" s="6">
        <v>0</v>
      </c>
      <c r="AU194" s="6">
        <v>0</v>
      </c>
      <c r="AV194" s="6">
        <v>0</v>
      </c>
      <c r="AW194" s="7"/>
      <c r="AX194" s="7">
        <v>0</v>
      </c>
      <c r="AY194" s="7"/>
      <c r="AZ194" s="7">
        <v>0</v>
      </c>
      <c r="BA194" s="6"/>
      <c r="BB194" s="6">
        <v>-5</v>
      </c>
      <c r="BC194" s="6"/>
      <c r="BD194" s="6">
        <v>-5</v>
      </c>
      <c r="BE194" s="7"/>
      <c r="BF194" s="7">
        <f>IF(EF194&gt;=70, 5, 0)</f>
        <v>0</v>
      </c>
      <c r="BG194" s="7"/>
      <c r="BH194" s="7"/>
      <c r="BI194" s="7">
        <v>-5</v>
      </c>
      <c r="BJ194" s="6"/>
      <c r="BK194" s="6">
        <f>IF(EW194&gt;=70, 6, 0)</f>
        <v>0</v>
      </c>
      <c r="BL194" s="6">
        <v>-5</v>
      </c>
      <c r="BM194" s="7">
        <v>-5</v>
      </c>
      <c r="BN194" s="7">
        <v>-5</v>
      </c>
      <c r="BO194" s="7">
        <v>-5</v>
      </c>
      <c r="BP194" s="6"/>
      <c r="BQ194" s="6">
        <f>IF(EZ194&gt;=70, 6, 0)</f>
        <v>0</v>
      </c>
      <c r="BR194" s="6">
        <v>-5</v>
      </c>
      <c r="BS194" s="7"/>
      <c r="BT194" s="7">
        <v>-5</v>
      </c>
      <c r="BU194" s="7">
        <v>-5</v>
      </c>
      <c r="BV194" s="6"/>
      <c r="BW194" s="6">
        <v>-5</v>
      </c>
      <c r="BX194" s="6">
        <f>IF(EK194&gt;=70, 5, 0)</f>
        <v>0</v>
      </c>
      <c r="BY194" s="6">
        <v>-5</v>
      </c>
      <c r="BZ194" s="6">
        <v>0</v>
      </c>
      <c r="CA194" s="6">
        <v>0</v>
      </c>
      <c r="CB194" s="6">
        <v>0</v>
      </c>
      <c r="CC194" s="6">
        <v>0</v>
      </c>
      <c r="CD194" s="6">
        <v>0</v>
      </c>
      <c r="CE194" s="6">
        <v>0</v>
      </c>
      <c r="CF194" s="6">
        <v>0</v>
      </c>
      <c r="CG194" s="6">
        <v>0</v>
      </c>
      <c r="CH194" s="6">
        <v>0</v>
      </c>
      <c r="CI194" s="6">
        <v>0</v>
      </c>
      <c r="CJ194" s="6">
        <v>-5</v>
      </c>
      <c r="CK194" s="7">
        <v>-5</v>
      </c>
      <c r="CL194" s="7">
        <v>-5</v>
      </c>
      <c r="CM194" s="7">
        <v>-5</v>
      </c>
      <c r="CN194" s="6">
        <v>-5</v>
      </c>
      <c r="CO194" s="6">
        <f>IF(ES194&gt;=70, 5, 0)</f>
        <v>0</v>
      </c>
      <c r="CP194" s="6">
        <v>-5</v>
      </c>
      <c r="CQ194" s="6"/>
      <c r="CR194" s="6">
        <v>-5</v>
      </c>
      <c r="CS194" s="7"/>
      <c r="CT194" s="7">
        <f>IF(FC194&gt;=70, 6, 0)</f>
        <v>0</v>
      </c>
      <c r="CU194" s="7">
        <v>-5</v>
      </c>
      <c r="CV194" s="6"/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f>IF(AND(DS194&gt;0,DW194&gt;0),4,0)</f>
        <v>0</v>
      </c>
      <c r="DC194" s="7">
        <f>IF(AND(EF194&gt;0,EK194&gt;0,EP194&gt;0),4,0)</f>
        <v>0</v>
      </c>
      <c r="DD194" s="7">
        <f>IF(SUM(BW194,BY194,CB194,CC194,CE194,CH194,CK194,CL194,CN194,CP194)&gt;-1,4,0)</f>
        <v>0</v>
      </c>
      <c r="DE194" s="7">
        <f>IF(FC194&gt;0,4,0)</f>
        <v>0</v>
      </c>
      <c r="DF194" s="6"/>
      <c r="DG194" s="10">
        <f>SUM(AS194:DF194)</f>
        <v>-100</v>
      </c>
      <c r="DH194" s="10">
        <v>50</v>
      </c>
      <c r="DI194" s="17">
        <f>DG194+DH194</f>
        <v>-50</v>
      </c>
      <c r="DJ194" s="1">
        <v>20</v>
      </c>
      <c r="DK194" s="18">
        <v>0</v>
      </c>
      <c r="DL194" s="18">
        <v>0</v>
      </c>
      <c r="DM194" s="29">
        <f>AVERAGE(DK194:DL194)</f>
        <v>0</v>
      </c>
      <c r="DN194" s="1">
        <v>0</v>
      </c>
      <c r="DO194" s="29">
        <v>0</v>
      </c>
      <c r="DP194" s="1">
        <v>0</v>
      </c>
      <c r="DQ194" s="1"/>
      <c r="DR194" s="1">
        <f>IF(DQ194&gt;68, 68, DQ194)</f>
        <v>0</v>
      </c>
      <c r="DS194" s="1">
        <f>MAX(DP194,DR194)</f>
        <v>0</v>
      </c>
      <c r="DT194" s="29"/>
      <c r="DU194" s="29"/>
      <c r="DV194" s="29">
        <f>IF(DU194&gt;68,68,DU194)</f>
        <v>0</v>
      </c>
      <c r="DW194" s="29">
        <f>MAX(DT194,DV194)</f>
        <v>0</v>
      </c>
      <c r="DX194" s="18">
        <v>0</v>
      </c>
      <c r="DY194" s="18">
        <v>0</v>
      </c>
      <c r="DZ194" s="1"/>
      <c r="EA194" s="15">
        <f>AVERAGE(DJ194,DM194:DO194, DS194, DW194)</f>
        <v>3.3333333333333335</v>
      </c>
      <c r="EB194" s="1">
        <v>33.33</v>
      </c>
      <c r="EC194" s="1">
        <v>0</v>
      </c>
      <c r="ED194" s="1">
        <v>0</v>
      </c>
      <c r="EE194" s="1">
        <f>IF(ED194&gt;68,68,ED194)</f>
        <v>0</v>
      </c>
      <c r="EF194" s="1">
        <f>MAX(EB194:EC194,EE194)</f>
        <v>33.33</v>
      </c>
      <c r="EG194" s="29">
        <v>0</v>
      </c>
      <c r="EH194" s="29">
        <v>0</v>
      </c>
      <c r="EI194" s="29">
        <v>0</v>
      </c>
      <c r="EJ194" s="29">
        <f>IF(EI194&gt;68,68,EI194)</f>
        <v>0</v>
      </c>
      <c r="EK194" s="29">
        <f>MAX(EG194:EH194,EJ194)</f>
        <v>0</v>
      </c>
      <c r="EL194" s="1">
        <v>0</v>
      </c>
      <c r="EM194" s="1">
        <v>0</v>
      </c>
      <c r="EN194" s="1">
        <v>0</v>
      </c>
      <c r="EO194" s="1">
        <f>IF(EN194&gt;68,68,EN194)</f>
        <v>0</v>
      </c>
      <c r="EP194" s="1">
        <f>MAX(EL194:EM194,EO194)</f>
        <v>0</v>
      </c>
      <c r="EQ194" s="29">
        <v>0</v>
      </c>
      <c r="ER194" s="29">
        <v>0</v>
      </c>
      <c r="ES194" s="29"/>
      <c r="ET194" s="15">
        <f>AVERAGE(EF194,EK194,EP194,ES194)</f>
        <v>11.11</v>
      </c>
      <c r="EU194" s="1">
        <v>0</v>
      </c>
      <c r="EV194" s="1">
        <v>0</v>
      </c>
      <c r="EW194" s="1">
        <f>MIN(MAX(EU194:EV194)+0.2*FC194, 100)</f>
        <v>0</v>
      </c>
      <c r="EX194" s="29">
        <v>0</v>
      </c>
      <c r="EY194" s="29">
        <v>0</v>
      </c>
      <c r="EZ194" s="29">
        <f>MIN(MAX(EX194:EY194)+0.15*FC194, 100)</f>
        <v>0</v>
      </c>
      <c r="FA194" s="1">
        <v>0</v>
      </c>
      <c r="FB194" s="1">
        <v>0</v>
      </c>
      <c r="FC194" s="1">
        <f>MAX(FA194:FB194)</f>
        <v>0</v>
      </c>
      <c r="FD194" s="15">
        <f>AVERAGE(EW194,EZ194,FC194)</f>
        <v>0</v>
      </c>
      <c r="FE194" s="3">
        <v>0.25</v>
      </c>
      <c r="FF194" s="3">
        <v>0.2</v>
      </c>
      <c r="FG194" s="3">
        <v>0.25</v>
      </c>
      <c r="FH194" s="3">
        <v>0.3</v>
      </c>
      <c r="FI194" s="25">
        <f>MIN(IF(D194="Yes",AR194+DI194,0),100)</f>
        <v>-49.5</v>
      </c>
      <c r="FJ194" s="25">
        <f>IF(FN194&lt;0,FI194+FN194*-4,FI194)</f>
        <v>-15.276666666666671</v>
      </c>
      <c r="FK194" s="25">
        <f>MIN(IF(D194="Yes",AR194+EA194,0), 100)</f>
        <v>3.8333333333333335</v>
      </c>
      <c r="FL194" s="25">
        <f>MIN(IF(D194="Yes",AR194+ET194,0),100)</f>
        <v>11.61</v>
      </c>
      <c r="FM194" s="25">
        <f>MIN(IF(D194="Yes",AR194+FD194,0), 100)</f>
        <v>0.5</v>
      </c>
      <c r="FN194" s="26">
        <f>FE194*FI194+FF194*FK194+FG194*FL194+FH194*FM194</f>
        <v>-8.5558333333333323</v>
      </c>
      <c r="FO194" s="26">
        <f>FE194*FJ194+FF194*FK194+FG194*FL194+FH194*FM194</f>
        <v>-1.2490009027033011E-15</v>
      </c>
    </row>
    <row r="195" spans="1:171" x14ac:dyDescent="0.3">
      <c r="AW195" s="7"/>
      <c r="AX195" s="7"/>
      <c r="AY195" s="7"/>
      <c r="AZ195" s="7"/>
      <c r="BE195" s="7"/>
      <c r="BF195" s="7"/>
      <c r="BG195" s="7"/>
      <c r="BH195" s="7"/>
      <c r="BI195" s="7"/>
      <c r="BM195" s="7"/>
      <c r="BN195" s="7"/>
      <c r="BO195" s="7"/>
      <c r="BS195" s="7"/>
      <c r="BT195" s="7"/>
      <c r="BU195" s="7"/>
      <c r="CB195" s="7"/>
      <c r="CC195" s="7"/>
      <c r="CD195" s="7"/>
      <c r="CK195" s="7"/>
      <c r="CL195" s="7"/>
      <c r="CM195" s="7"/>
      <c r="CS195" s="7"/>
      <c r="CT195" s="7"/>
      <c r="CU195" s="7"/>
      <c r="CW195" s="7"/>
      <c r="CX195" s="7"/>
      <c r="CY195" s="7"/>
      <c r="CZ195" s="7"/>
      <c r="DA195" s="7"/>
      <c r="DB195" s="7"/>
      <c r="DC195" s="7"/>
      <c r="DD195" s="7"/>
      <c r="DE195" s="7"/>
      <c r="DJ195" s="14">
        <f>AVERAGE(DJ2:DJ194)</f>
        <v>57.320569948186524</v>
      </c>
      <c r="DM195" s="29"/>
      <c r="DO195" s="29"/>
      <c r="DP195" s="29"/>
      <c r="DQ195" s="29"/>
      <c r="DR195" s="29"/>
      <c r="DW195" s="29"/>
      <c r="EB195" s="14">
        <f>AVERAGE(EB2:EB194)</f>
        <v>31.640673575129533</v>
      </c>
      <c r="EG195" s="29"/>
      <c r="EH195" s="29"/>
      <c r="EI195" s="29"/>
      <c r="EJ195" s="29"/>
      <c r="EK195" s="29"/>
      <c r="EQ195" s="29"/>
      <c r="ER195" s="29"/>
      <c r="ES195" s="29"/>
      <c r="EX195" s="29"/>
      <c r="EY195" s="29"/>
      <c r="EZ195" s="29"/>
    </row>
    <row r="196" spans="1:171" x14ac:dyDescent="0.3">
      <c r="AW196" s="7"/>
      <c r="AX196" s="7"/>
      <c r="AY196" s="7"/>
      <c r="AZ196" s="7"/>
      <c r="BE196" s="7"/>
      <c r="BF196" s="7"/>
      <c r="BG196" s="7"/>
      <c r="BH196" s="7"/>
      <c r="BI196" s="7"/>
      <c r="BM196" s="7"/>
      <c r="BN196" s="7"/>
      <c r="BO196" s="7"/>
      <c r="BS196" s="7"/>
      <c r="BT196" s="7"/>
      <c r="BU196" s="7"/>
      <c r="CB196" s="7"/>
      <c r="CC196" s="7"/>
      <c r="CD196" s="7"/>
      <c r="CK196" s="7"/>
      <c r="CL196" s="7"/>
      <c r="CM196" s="7"/>
      <c r="CS196" s="7"/>
      <c r="CT196" s="7"/>
      <c r="CU196" s="7"/>
      <c r="CW196" s="7"/>
      <c r="CX196" s="7"/>
      <c r="CY196" s="7"/>
      <c r="CZ196" s="7"/>
      <c r="DA196" s="7"/>
      <c r="DB196" s="7"/>
      <c r="DC196" s="7"/>
      <c r="DD196" s="7"/>
      <c r="DE196" s="7"/>
      <c r="DM196" s="29"/>
      <c r="DO196" s="29"/>
      <c r="DP196" s="29"/>
      <c r="DQ196" s="29"/>
      <c r="DR196" s="29"/>
      <c r="DW196" s="29"/>
      <c r="EG196" s="29"/>
      <c r="EH196" s="29"/>
      <c r="EI196" s="29"/>
      <c r="EJ196" s="29"/>
      <c r="EK196" s="29"/>
      <c r="EQ196" s="29"/>
      <c r="ER196" s="29"/>
      <c r="ES196" s="29"/>
      <c r="EX196" s="29"/>
      <c r="EY196" s="29"/>
      <c r="EZ196" s="29"/>
    </row>
    <row r="197" spans="1:171" x14ac:dyDescent="0.3">
      <c r="AW197" s="7"/>
      <c r="AX197" s="7"/>
      <c r="AY197" s="7"/>
      <c r="AZ197" s="7"/>
      <c r="BE197" s="7"/>
      <c r="BF197" s="7"/>
      <c r="BG197" s="7"/>
      <c r="BH197" s="7"/>
      <c r="BI197" s="7"/>
      <c r="BM197" s="7"/>
      <c r="BN197" s="7"/>
      <c r="BO197" s="7"/>
      <c r="BS197" s="7"/>
      <c r="BT197" s="7"/>
      <c r="BU197" s="7"/>
      <c r="CB197" s="7"/>
      <c r="CC197" s="7"/>
      <c r="CD197" s="7"/>
      <c r="CK197" s="7"/>
      <c r="CL197" s="7"/>
      <c r="CM197" s="7"/>
      <c r="CS197" s="7"/>
      <c r="CT197" s="7"/>
      <c r="CU197" s="7"/>
      <c r="CW197" s="7"/>
      <c r="CX197" s="7"/>
      <c r="CY197" s="7"/>
      <c r="CZ197" s="7"/>
      <c r="DA197" s="7"/>
      <c r="DB197" s="7"/>
      <c r="DC197" s="7"/>
      <c r="DD197" s="7"/>
      <c r="DE197" s="7"/>
      <c r="DM197" s="29"/>
      <c r="DO197" s="29"/>
      <c r="DP197" s="29"/>
      <c r="DQ197" s="29"/>
      <c r="DR197" s="29"/>
      <c r="DW197" s="29"/>
      <c r="EG197" s="29"/>
      <c r="EH197" s="29"/>
      <c r="EI197" s="29"/>
      <c r="EJ197" s="29"/>
      <c r="EK197" s="29"/>
      <c r="EQ197" s="29"/>
      <c r="ER197" s="29"/>
      <c r="ES197" s="29"/>
      <c r="EX197" s="29"/>
      <c r="EY197" s="29"/>
      <c r="EZ197" s="29"/>
    </row>
    <row r="198" spans="1:171" x14ac:dyDescent="0.3">
      <c r="AW198" s="7"/>
      <c r="AX198" s="7"/>
      <c r="AY198" s="7"/>
      <c r="AZ198" s="7"/>
      <c r="BE198" s="7"/>
      <c r="BF198" s="7"/>
      <c r="BG198" s="7"/>
      <c r="BH198" s="7"/>
      <c r="BI198" s="7"/>
      <c r="BM198" s="7"/>
      <c r="BN198" s="7"/>
      <c r="BO198" s="7"/>
      <c r="BS198" s="7"/>
      <c r="BT198" s="7"/>
      <c r="BU198" s="7"/>
      <c r="CB198" s="7"/>
      <c r="CC198" s="7"/>
      <c r="CD198" s="7"/>
      <c r="CK198" s="7"/>
      <c r="CL198" s="7"/>
      <c r="CM198" s="7"/>
      <c r="CS198" s="7"/>
      <c r="CT198" s="7"/>
      <c r="CU198" s="7"/>
      <c r="CW198" s="7"/>
      <c r="CX198" s="7"/>
      <c r="CY198" s="7"/>
      <c r="CZ198" s="7"/>
      <c r="DA198" s="7"/>
      <c r="DB198" s="7"/>
      <c r="DC198" s="7"/>
      <c r="DD198" s="7"/>
      <c r="DE198" s="7"/>
      <c r="DM198" s="29"/>
      <c r="DO198" s="29"/>
      <c r="DP198" s="29"/>
      <c r="DQ198" s="29"/>
      <c r="DR198" s="29"/>
      <c r="DW198" s="29"/>
      <c r="EG198" s="29"/>
      <c r="EH198" s="29"/>
      <c r="EI198" s="29"/>
      <c r="EJ198" s="29"/>
      <c r="EK198" s="29"/>
      <c r="EQ198" s="29"/>
      <c r="ER198" s="29"/>
      <c r="ES198" s="29"/>
      <c r="EX198" s="29"/>
      <c r="EY198" s="29"/>
      <c r="EZ198" s="29"/>
    </row>
    <row r="199" spans="1:171" x14ac:dyDescent="0.3">
      <c r="AW199" s="7"/>
      <c r="AX199" s="7"/>
      <c r="AY199" s="7"/>
      <c r="AZ199" s="7"/>
      <c r="BE199" s="7"/>
      <c r="BF199" s="7"/>
      <c r="BG199" s="7"/>
      <c r="BH199" s="7"/>
      <c r="BI199" s="7"/>
      <c r="BM199" s="7"/>
      <c r="BN199" s="7"/>
      <c r="BO199" s="7"/>
      <c r="BS199" s="7"/>
      <c r="BT199" s="7"/>
      <c r="BU199" s="7"/>
      <c r="CB199" s="7"/>
      <c r="CC199" s="7"/>
      <c r="CD199" s="7"/>
      <c r="CK199" s="7"/>
      <c r="CL199" s="7"/>
      <c r="CM199" s="7"/>
      <c r="CS199" s="7"/>
      <c r="CT199" s="7"/>
      <c r="CU199" s="7"/>
      <c r="CW199" s="7"/>
      <c r="CX199" s="7"/>
      <c r="CY199" s="7"/>
      <c r="CZ199" s="7"/>
      <c r="DA199" s="7"/>
      <c r="DB199" s="7"/>
      <c r="DC199" s="7"/>
      <c r="DD199" s="7"/>
      <c r="DE199" s="7"/>
      <c r="DM199" s="29"/>
      <c r="DO199" s="29"/>
      <c r="DP199" s="29"/>
      <c r="DQ199" s="29"/>
      <c r="DR199" s="29"/>
      <c r="DW199" s="29"/>
      <c r="EG199" s="29"/>
      <c r="EH199" s="29"/>
      <c r="EI199" s="29"/>
      <c r="EJ199" s="29"/>
      <c r="EK199" s="29"/>
      <c r="EQ199" s="29"/>
      <c r="ER199" s="29"/>
      <c r="ES199" s="29"/>
      <c r="EX199" s="29"/>
      <c r="EY199" s="29"/>
      <c r="EZ199" s="29"/>
    </row>
    <row r="200" spans="1:171" s="4" customFormat="1" x14ac:dyDescent="0.3"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10"/>
      <c r="AH200" s="10"/>
      <c r="AI200" s="10"/>
      <c r="AJ200" s="23"/>
      <c r="AK200" s="12"/>
      <c r="AL200" s="10"/>
      <c r="AM200" s="10"/>
      <c r="AN200" s="10"/>
      <c r="AO200" s="9"/>
      <c r="AP200" s="9"/>
      <c r="AQ200" s="3"/>
      <c r="AR200" s="5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10"/>
      <c r="DH200" s="10"/>
      <c r="DI200" s="12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3"/>
      <c r="FF200" s="3"/>
      <c r="FG200" s="3"/>
      <c r="FH200" s="3"/>
      <c r="FI200" s="27"/>
      <c r="FJ200" s="27"/>
      <c r="FK200" s="27"/>
      <c r="FL200" s="27"/>
      <c r="FM200" s="27"/>
      <c r="FN200" s="3"/>
      <c r="FO200" s="3"/>
    </row>
    <row r="201" spans="1:171" x14ac:dyDescent="0.3">
      <c r="D201" s="13" t="s">
        <v>301</v>
      </c>
    </row>
    <row r="202" spans="1:171" x14ac:dyDescent="0.3">
      <c r="D202" s="13" t="s">
        <v>302</v>
      </c>
    </row>
  </sheetData>
  <autoFilter ref="A1:FO1" xr:uid="{835F8594-71DC-402F-A4E7-8C21CC7EBA34}">
    <sortState xmlns:xlrd2="http://schemas.microsoft.com/office/spreadsheetml/2017/richdata2" ref="A2:FO195">
      <sortCondition descending="1" ref="FO1"/>
    </sortState>
  </autoFilter>
  <sortState xmlns:xlrd2="http://schemas.microsoft.com/office/spreadsheetml/2017/richdata2" ref="A2:FO195">
    <sortCondition ref="C2:C195"/>
    <sortCondition descending="1" ref="AJ2:AJ195"/>
  </sortState>
  <phoneticPr fontId="2" type="noConversion"/>
  <dataValidations count="1">
    <dataValidation type="list" allowBlank="1" showInputMessage="1" showErrorMessage="1" sqref="D2:D194" xr:uid="{052CCE02-84E2-453F-AC58-1302EE39EF15}">
      <formula1>$D$201:$D$202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SDA 2019.20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Febrian</dc:creator>
  <cp:lastModifiedBy>Andreas Febrian</cp:lastModifiedBy>
  <dcterms:created xsi:type="dcterms:W3CDTF">2015-06-05T18:17:20Z</dcterms:created>
  <dcterms:modified xsi:type="dcterms:W3CDTF">2020-06-05T12:08:32Z</dcterms:modified>
</cp:coreProperties>
</file>