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andre\Dropbox\2019.20\SDA\Grade\"/>
    </mc:Choice>
  </mc:AlternateContent>
  <xr:revisionPtr revIDLastSave="0" documentId="13_ncr:1_{E0BF419C-DF31-410F-BC6C-471E7C6C022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DA 2019.20" sheetId="1" r:id="rId1"/>
  </sheets>
  <definedNames>
    <definedName name="_xlnm._FilterDatabase" localSheetId="0" hidden="1">'SDA 2019.20'!$A$1:$FM$1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B193" i="1" l="1"/>
  <c r="DB144" i="1"/>
  <c r="DB14" i="1"/>
  <c r="DB163" i="1"/>
  <c r="DB188" i="1"/>
  <c r="DB119" i="1"/>
  <c r="DB2" i="1"/>
  <c r="DB4" i="1"/>
  <c r="DB138" i="1"/>
  <c r="DB187" i="1"/>
  <c r="DB143" i="1"/>
  <c r="DB65" i="1"/>
  <c r="DB162" i="1"/>
  <c r="DB98" i="1"/>
  <c r="DB186" i="1"/>
  <c r="DB185" i="1"/>
  <c r="DB148" i="1"/>
  <c r="DB165" i="1"/>
  <c r="DB76" i="1"/>
  <c r="DB116" i="1"/>
  <c r="DB184" i="1"/>
  <c r="DB183" i="1"/>
  <c r="DB192" i="1"/>
  <c r="DB112" i="1"/>
  <c r="DB17" i="1"/>
  <c r="DB61" i="1"/>
  <c r="DB22" i="1"/>
  <c r="DB139" i="1"/>
  <c r="DB140" i="1"/>
  <c r="DB155" i="1"/>
  <c r="DB194" i="1"/>
  <c r="DB154" i="1"/>
  <c r="DB182" i="1"/>
  <c r="DB89" i="1"/>
  <c r="DB129" i="1"/>
  <c r="DB97" i="1"/>
  <c r="DB95" i="1"/>
  <c r="DB121" i="1"/>
  <c r="DB24" i="1"/>
  <c r="DB92" i="1"/>
  <c r="DB52" i="1"/>
  <c r="DB166" i="1"/>
  <c r="DB15" i="1"/>
  <c r="DB25" i="1"/>
  <c r="DB56" i="1"/>
  <c r="DB7" i="1"/>
  <c r="DB181" i="1"/>
  <c r="DB74" i="1"/>
  <c r="DB38" i="1"/>
  <c r="DB10" i="1"/>
  <c r="DB67" i="1"/>
  <c r="DB130" i="1"/>
  <c r="DB75" i="1"/>
  <c r="DB86" i="1"/>
  <c r="DB46" i="1"/>
  <c r="DB13" i="1"/>
  <c r="DB72" i="1"/>
  <c r="DB8" i="1"/>
  <c r="DB12" i="1"/>
  <c r="DB84" i="1"/>
  <c r="DB35" i="1"/>
  <c r="DB101" i="1"/>
  <c r="DB125" i="1"/>
  <c r="DB9" i="1"/>
  <c r="DB55" i="1"/>
  <c r="DB100" i="1"/>
  <c r="DB16" i="1"/>
  <c r="DB23" i="1"/>
  <c r="DB40" i="1"/>
  <c r="DB137" i="1"/>
  <c r="DB180" i="1"/>
  <c r="DB109" i="1"/>
  <c r="DB31" i="1"/>
  <c r="DB70" i="1"/>
  <c r="DB66" i="1"/>
  <c r="DB6" i="1"/>
  <c r="DB113" i="1"/>
  <c r="DB32" i="1"/>
  <c r="DB29" i="1"/>
  <c r="DB179" i="1"/>
  <c r="DB88" i="1"/>
  <c r="DB71" i="1"/>
  <c r="DB135" i="1"/>
  <c r="DB115" i="1"/>
  <c r="DB91" i="1"/>
  <c r="DB83" i="1"/>
  <c r="DB147" i="1"/>
  <c r="DB141" i="1"/>
  <c r="DB133" i="1"/>
  <c r="DB11" i="1"/>
  <c r="DB118" i="1"/>
  <c r="DB157" i="1"/>
  <c r="DB190" i="1"/>
  <c r="DB99" i="1"/>
  <c r="DB178" i="1"/>
  <c r="DB177" i="1"/>
  <c r="DB54" i="1"/>
  <c r="DB79" i="1"/>
  <c r="DB87" i="1"/>
  <c r="DB145" i="1"/>
  <c r="DB39" i="1"/>
  <c r="DB142" i="1"/>
  <c r="DB80" i="1"/>
  <c r="DB189" i="1"/>
  <c r="DB73" i="1"/>
  <c r="DB151" i="1"/>
  <c r="DB47" i="1"/>
  <c r="DB85" i="1"/>
  <c r="DB62" i="1"/>
  <c r="DB20" i="1"/>
  <c r="DB176" i="1"/>
  <c r="DB53" i="1"/>
  <c r="DB161" i="1"/>
  <c r="DB150" i="1"/>
  <c r="DB132" i="1"/>
  <c r="DB68" i="1"/>
  <c r="DB3" i="1"/>
  <c r="DB175" i="1"/>
  <c r="DB58" i="1"/>
  <c r="DB158" i="1"/>
  <c r="DB93" i="1"/>
  <c r="DB106" i="1"/>
  <c r="DB77" i="1"/>
  <c r="DB174" i="1"/>
  <c r="DB5" i="1"/>
  <c r="DB159" i="1"/>
  <c r="DB102" i="1"/>
  <c r="DB128" i="1"/>
  <c r="DB124" i="1"/>
  <c r="DB131" i="1"/>
  <c r="DB110" i="1"/>
  <c r="DB122" i="1"/>
  <c r="DB123" i="1"/>
  <c r="DB41" i="1"/>
  <c r="DB153" i="1"/>
  <c r="DB173" i="1"/>
  <c r="DB172" i="1"/>
  <c r="DB152" i="1"/>
  <c r="DB114" i="1"/>
  <c r="DB171" i="1"/>
  <c r="DB149" i="1"/>
  <c r="DB42" i="1"/>
  <c r="DB82" i="1"/>
  <c r="DB191" i="1"/>
  <c r="DB164" i="1"/>
  <c r="DB96" i="1"/>
  <c r="DB126" i="1"/>
  <c r="DB117" i="1"/>
  <c r="DB37" i="1"/>
  <c r="DB69" i="1"/>
  <c r="DB33" i="1"/>
  <c r="DB156" i="1"/>
  <c r="DB127" i="1"/>
  <c r="DB43" i="1"/>
  <c r="DB120" i="1"/>
  <c r="DB105" i="1"/>
  <c r="DB134" i="1"/>
  <c r="DB160" i="1"/>
  <c r="DB48" i="1"/>
  <c r="DB59" i="1"/>
  <c r="DB51" i="1"/>
  <c r="DB63" i="1"/>
  <c r="DB34" i="1"/>
  <c r="DB94" i="1"/>
  <c r="DB36" i="1"/>
  <c r="DB107" i="1"/>
  <c r="DB170" i="1"/>
  <c r="DB44" i="1"/>
  <c r="DB57" i="1"/>
  <c r="DB50" i="1"/>
  <c r="DB30" i="1"/>
  <c r="DB64" i="1"/>
  <c r="DB45" i="1"/>
  <c r="DB108" i="1"/>
  <c r="DB169" i="1"/>
  <c r="DB168" i="1"/>
  <c r="DB78" i="1"/>
  <c r="DB19" i="1"/>
  <c r="DB18" i="1"/>
  <c r="DB26" i="1"/>
  <c r="DB60" i="1"/>
  <c r="DB103" i="1"/>
  <c r="DB21" i="1"/>
  <c r="DB27" i="1"/>
  <c r="DB49" i="1"/>
  <c r="DB28" i="1"/>
  <c r="DB81" i="1"/>
  <c r="DB111" i="1"/>
  <c r="DB104" i="1"/>
  <c r="DB167" i="1"/>
  <c r="DB136" i="1"/>
  <c r="DB90" i="1"/>
  <c r="DB146" i="1"/>
  <c r="FA24" i="1" l="1"/>
  <c r="DC24" i="1" s="1"/>
  <c r="FA26" i="1"/>
  <c r="DC26" i="1" s="1"/>
  <c r="FA15" i="1"/>
  <c r="DC15" i="1" s="1"/>
  <c r="FA18" i="1"/>
  <c r="DC18" i="1" s="1"/>
  <c r="DD28" i="1" l="1"/>
  <c r="DD51" i="1" l="1"/>
  <c r="DD55" i="1"/>
  <c r="EH193" i="1" l="1"/>
  <c r="EH144" i="1"/>
  <c r="EH14" i="1"/>
  <c r="EH163" i="1"/>
  <c r="EH188" i="1"/>
  <c r="EH119" i="1"/>
  <c r="EH2" i="1"/>
  <c r="EH4" i="1"/>
  <c r="EH138" i="1"/>
  <c r="EH187" i="1"/>
  <c r="EH143" i="1"/>
  <c r="EH65" i="1"/>
  <c r="EH162" i="1"/>
  <c r="EH98" i="1"/>
  <c r="EH186" i="1"/>
  <c r="EH185" i="1"/>
  <c r="EH148" i="1"/>
  <c r="EH165" i="1"/>
  <c r="EH76" i="1"/>
  <c r="EH116" i="1"/>
  <c r="EH184" i="1"/>
  <c r="EH183" i="1"/>
  <c r="EH192" i="1"/>
  <c r="EH112" i="1"/>
  <c r="EH17" i="1"/>
  <c r="EH61" i="1"/>
  <c r="EH22" i="1"/>
  <c r="EH139" i="1"/>
  <c r="EH140" i="1"/>
  <c r="EH155" i="1"/>
  <c r="EH194" i="1"/>
  <c r="EH154" i="1"/>
  <c r="EH182" i="1"/>
  <c r="EH89" i="1"/>
  <c r="EH129" i="1"/>
  <c r="EH97" i="1"/>
  <c r="EH95" i="1"/>
  <c r="EH121" i="1"/>
  <c r="EH24" i="1"/>
  <c r="EH92" i="1"/>
  <c r="EH52" i="1"/>
  <c r="EH166" i="1"/>
  <c r="EH15" i="1"/>
  <c r="EH25" i="1"/>
  <c r="EH56" i="1"/>
  <c r="EH7" i="1"/>
  <c r="EH181" i="1"/>
  <c r="EH74" i="1"/>
  <c r="EH38" i="1"/>
  <c r="EH10" i="1"/>
  <c r="EH67" i="1"/>
  <c r="EH130" i="1"/>
  <c r="EH75" i="1"/>
  <c r="EH86" i="1"/>
  <c r="EH46" i="1"/>
  <c r="EH13" i="1"/>
  <c r="EH72" i="1"/>
  <c r="EH8" i="1"/>
  <c r="EH12" i="1"/>
  <c r="EH84" i="1"/>
  <c r="EH35" i="1"/>
  <c r="EH101" i="1"/>
  <c r="EH125" i="1"/>
  <c r="EH9" i="1"/>
  <c r="EH55" i="1"/>
  <c r="EH100" i="1"/>
  <c r="EH16" i="1"/>
  <c r="EH23" i="1"/>
  <c r="EH40" i="1"/>
  <c r="EH137" i="1"/>
  <c r="EH180" i="1"/>
  <c r="EH109" i="1"/>
  <c r="EH31" i="1"/>
  <c r="EH70" i="1"/>
  <c r="EH66" i="1"/>
  <c r="EH6" i="1"/>
  <c r="EH113" i="1"/>
  <c r="EH32" i="1"/>
  <c r="EH29" i="1"/>
  <c r="EH179" i="1"/>
  <c r="EH88" i="1"/>
  <c r="EH71" i="1"/>
  <c r="EH135" i="1"/>
  <c r="EH115" i="1"/>
  <c r="EH91" i="1"/>
  <c r="EH83" i="1"/>
  <c r="EH147" i="1"/>
  <c r="EH141" i="1"/>
  <c r="EH133" i="1"/>
  <c r="EH11" i="1"/>
  <c r="EH118" i="1"/>
  <c r="EH157" i="1"/>
  <c r="EH190" i="1"/>
  <c r="EH99" i="1"/>
  <c r="EH178" i="1"/>
  <c r="EH177" i="1"/>
  <c r="EH54" i="1"/>
  <c r="EH79" i="1"/>
  <c r="EH87" i="1"/>
  <c r="EH145" i="1"/>
  <c r="EH39" i="1"/>
  <c r="EH142" i="1"/>
  <c r="EH80" i="1"/>
  <c r="EH189" i="1"/>
  <c r="EH73" i="1"/>
  <c r="EH151" i="1"/>
  <c r="EH47" i="1"/>
  <c r="EH85" i="1"/>
  <c r="EH62" i="1"/>
  <c r="EH20" i="1"/>
  <c r="EH176" i="1"/>
  <c r="EH53" i="1"/>
  <c r="EH161" i="1"/>
  <c r="EH150" i="1"/>
  <c r="EH132" i="1"/>
  <c r="EH68" i="1"/>
  <c r="EH3" i="1"/>
  <c r="EH175" i="1"/>
  <c r="EH58" i="1"/>
  <c r="EH158" i="1"/>
  <c r="EH93" i="1"/>
  <c r="EH106" i="1"/>
  <c r="EH77" i="1"/>
  <c r="EH174" i="1"/>
  <c r="EH5" i="1"/>
  <c r="EH159" i="1"/>
  <c r="EH102" i="1"/>
  <c r="EH128" i="1"/>
  <c r="EH124" i="1"/>
  <c r="EH131" i="1"/>
  <c r="EH110" i="1"/>
  <c r="EH122" i="1"/>
  <c r="EH123" i="1"/>
  <c r="EH41" i="1"/>
  <c r="EH153" i="1"/>
  <c r="EH173" i="1"/>
  <c r="EH172" i="1"/>
  <c r="EH152" i="1"/>
  <c r="EH114" i="1"/>
  <c r="EH171" i="1"/>
  <c r="EH149" i="1"/>
  <c r="EH42" i="1"/>
  <c r="EH82" i="1"/>
  <c r="EH191" i="1"/>
  <c r="EH164" i="1"/>
  <c r="EH96" i="1"/>
  <c r="EH126" i="1"/>
  <c r="EH117" i="1"/>
  <c r="EH37" i="1"/>
  <c r="EH69" i="1"/>
  <c r="EH33" i="1"/>
  <c r="EH156" i="1"/>
  <c r="EH127" i="1"/>
  <c r="EH43" i="1"/>
  <c r="EH120" i="1"/>
  <c r="EH105" i="1"/>
  <c r="EH134" i="1"/>
  <c r="EH160" i="1"/>
  <c r="EH48" i="1"/>
  <c r="EH59" i="1"/>
  <c r="EH51" i="1"/>
  <c r="EH63" i="1"/>
  <c r="EH34" i="1"/>
  <c r="EH94" i="1"/>
  <c r="EH36" i="1"/>
  <c r="EH107" i="1"/>
  <c r="EH170" i="1"/>
  <c r="EH44" i="1"/>
  <c r="EH57" i="1"/>
  <c r="EH50" i="1"/>
  <c r="EH30" i="1"/>
  <c r="EH64" i="1"/>
  <c r="EH45" i="1"/>
  <c r="EH108" i="1"/>
  <c r="EH169" i="1"/>
  <c r="EH168" i="1"/>
  <c r="EH78" i="1"/>
  <c r="EH19" i="1"/>
  <c r="EH18" i="1"/>
  <c r="EH26" i="1"/>
  <c r="EH60" i="1"/>
  <c r="EH103" i="1"/>
  <c r="EH21" i="1"/>
  <c r="EH27" i="1"/>
  <c r="EH49" i="1"/>
  <c r="EH28" i="1"/>
  <c r="EH81" i="1"/>
  <c r="EH111" i="1"/>
  <c r="EH104" i="1"/>
  <c r="EH167" i="1"/>
  <c r="EH136" i="1"/>
  <c r="EH90" i="1"/>
  <c r="EM193" i="1"/>
  <c r="EN193" i="1" s="1"/>
  <c r="EM144" i="1"/>
  <c r="EN144" i="1" s="1"/>
  <c r="EM14" i="1"/>
  <c r="EN14" i="1" s="1"/>
  <c r="EM163" i="1"/>
  <c r="EN163" i="1" s="1"/>
  <c r="EM188" i="1"/>
  <c r="EN188" i="1" s="1"/>
  <c r="EM119" i="1"/>
  <c r="EN119" i="1" s="1"/>
  <c r="EM2" i="1"/>
  <c r="EN2" i="1" s="1"/>
  <c r="EM4" i="1"/>
  <c r="EN4" i="1" s="1"/>
  <c r="EM138" i="1"/>
  <c r="EN138" i="1" s="1"/>
  <c r="EM187" i="1"/>
  <c r="EN187" i="1" s="1"/>
  <c r="EM143" i="1"/>
  <c r="EN143" i="1" s="1"/>
  <c r="EM65" i="1"/>
  <c r="EN65" i="1" s="1"/>
  <c r="EM162" i="1"/>
  <c r="EN162" i="1" s="1"/>
  <c r="EM98" i="1"/>
  <c r="EN98" i="1" s="1"/>
  <c r="EM186" i="1"/>
  <c r="EN186" i="1" s="1"/>
  <c r="EM185" i="1"/>
  <c r="EN185" i="1" s="1"/>
  <c r="EM148" i="1"/>
  <c r="EN148" i="1" s="1"/>
  <c r="EM165" i="1"/>
  <c r="EN165" i="1" s="1"/>
  <c r="EM76" i="1"/>
  <c r="EN76" i="1" s="1"/>
  <c r="EM116" i="1"/>
  <c r="EN116" i="1" s="1"/>
  <c r="EM184" i="1"/>
  <c r="EN184" i="1" s="1"/>
  <c r="EM183" i="1"/>
  <c r="EN183" i="1" s="1"/>
  <c r="EM192" i="1"/>
  <c r="EN192" i="1" s="1"/>
  <c r="EM112" i="1"/>
  <c r="EN112" i="1" s="1"/>
  <c r="EM17" i="1"/>
  <c r="EN17" i="1" s="1"/>
  <c r="EM61" i="1"/>
  <c r="EN61" i="1" s="1"/>
  <c r="EM22" i="1"/>
  <c r="EN22" i="1" s="1"/>
  <c r="EM139" i="1"/>
  <c r="EN139" i="1" s="1"/>
  <c r="EM140" i="1"/>
  <c r="EN140" i="1" s="1"/>
  <c r="EM155" i="1"/>
  <c r="EN155" i="1" s="1"/>
  <c r="EM194" i="1"/>
  <c r="EN194" i="1" s="1"/>
  <c r="EM154" i="1"/>
  <c r="EN154" i="1" s="1"/>
  <c r="EM182" i="1"/>
  <c r="EN182" i="1" s="1"/>
  <c r="EM89" i="1"/>
  <c r="EN89" i="1" s="1"/>
  <c r="EM129" i="1"/>
  <c r="EN129" i="1" s="1"/>
  <c r="EM97" i="1"/>
  <c r="EN97" i="1" s="1"/>
  <c r="EM95" i="1"/>
  <c r="EN95" i="1" s="1"/>
  <c r="EM121" i="1"/>
  <c r="EN121" i="1" s="1"/>
  <c r="EM24" i="1"/>
  <c r="EN24" i="1" s="1"/>
  <c r="EM92" i="1"/>
  <c r="EN92" i="1" s="1"/>
  <c r="EM52" i="1"/>
  <c r="EN52" i="1" s="1"/>
  <c r="EM166" i="1"/>
  <c r="EN166" i="1" s="1"/>
  <c r="EM15" i="1"/>
  <c r="EN15" i="1" s="1"/>
  <c r="EM25" i="1"/>
  <c r="EN25" i="1" s="1"/>
  <c r="EM56" i="1"/>
  <c r="EN56" i="1" s="1"/>
  <c r="EM7" i="1"/>
  <c r="EN7" i="1" s="1"/>
  <c r="EM181" i="1"/>
  <c r="EN181" i="1" s="1"/>
  <c r="EM74" i="1"/>
  <c r="EN74" i="1" s="1"/>
  <c r="EM38" i="1"/>
  <c r="EN38" i="1" s="1"/>
  <c r="EM10" i="1"/>
  <c r="EN10" i="1" s="1"/>
  <c r="EM67" i="1"/>
  <c r="EN67" i="1" s="1"/>
  <c r="EM130" i="1"/>
  <c r="EN130" i="1" s="1"/>
  <c r="EM75" i="1"/>
  <c r="EN75" i="1" s="1"/>
  <c r="EM86" i="1"/>
  <c r="EN86" i="1" s="1"/>
  <c r="EM46" i="1"/>
  <c r="EN46" i="1" s="1"/>
  <c r="EM13" i="1"/>
  <c r="EN13" i="1" s="1"/>
  <c r="EM72" i="1"/>
  <c r="EN72" i="1" s="1"/>
  <c r="EM8" i="1"/>
  <c r="EN8" i="1" s="1"/>
  <c r="EM12" i="1"/>
  <c r="EN12" i="1" s="1"/>
  <c r="EM84" i="1"/>
  <c r="EN84" i="1" s="1"/>
  <c r="EM35" i="1"/>
  <c r="EN35" i="1" s="1"/>
  <c r="EM101" i="1"/>
  <c r="EN101" i="1" s="1"/>
  <c r="EM125" i="1"/>
  <c r="EN125" i="1" s="1"/>
  <c r="EM9" i="1"/>
  <c r="EN9" i="1" s="1"/>
  <c r="EM55" i="1"/>
  <c r="EN55" i="1" s="1"/>
  <c r="EM100" i="1"/>
  <c r="EN100" i="1" s="1"/>
  <c r="EM16" i="1"/>
  <c r="EN16" i="1" s="1"/>
  <c r="EM23" i="1"/>
  <c r="EN23" i="1" s="1"/>
  <c r="EM40" i="1"/>
  <c r="EN40" i="1" s="1"/>
  <c r="EM137" i="1"/>
  <c r="EN137" i="1" s="1"/>
  <c r="EM180" i="1"/>
  <c r="EN180" i="1" s="1"/>
  <c r="EM109" i="1"/>
  <c r="EN109" i="1" s="1"/>
  <c r="EM31" i="1"/>
  <c r="EN31" i="1" s="1"/>
  <c r="EM70" i="1"/>
  <c r="EN70" i="1" s="1"/>
  <c r="EM66" i="1"/>
  <c r="EN66" i="1" s="1"/>
  <c r="EM6" i="1"/>
  <c r="EN6" i="1" s="1"/>
  <c r="EM113" i="1"/>
  <c r="EN113" i="1" s="1"/>
  <c r="EM32" i="1"/>
  <c r="EN32" i="1" s="1"/>
  <c r="EM29" i="1"/>
  <c r="EN29" i="1" s="1"/>
  <c r="EM179" i="1"/>
  <c r="EN179" i="1" s="1"/>
  <c r="EM88" i="1"/>
  <c r="EN88" i="1" s="1"/>
  <c r="EM71" i="1"/>
  <c r="EN71" i="1" s="1"/>
  <c r="EM135" i="1"/>
  <c r="EN135" i="1" s="1"/>
  <c r="EM115" i="1"/>
  <c r="EN115" i="1" s="1"/>
  <c r="EM91" i="1"/>
  <c r="EN91" i="1" s="1"/>
  <c r="EM83" i="1"/>
  <c r="EN83" i="1" s="1"/>
  <c r="EM147" i="1"/>
  <c r="EN147" i="1" s="1"/>
  <c r="EM141" i="1"/>
  <c r="EN141" i="1" s="1"/>
  <c r="EM133" i="1"/>
  <c r="EN133" i="1" s="1"/>
  <c r="EM11" i="1"/>
  <c r="EN11" i="1" s="1"/>
  <c r="EM118" i="1"/>
  <c r="EN118" i="1" s="1"/>
  <c r="EM157" i="1"/>
  <c r="EN157" i="1" s="1"/>
  <c r="EM190" i="1"/>
  <c r="EN190" i="1" s="1"/>
  <c r="EM99" i="1"/>
  <c r="EN99" i="1" s="1"/>
  <c r="EM178" i="1"/>
  <c r="EN178" i="1" s="1"/>
  <c r="EM177" i="1"/>
  <c r="EN177" i="1" s="1"/>
  <c r="EM54" i="1"/>
  <c r="EN54" i="1" s="1"/>
  <c r="EM79" i="1"/>
  <c r="EN79" i="1" s="1"/>
  <c r="EM87" i="1"/>
  <c r="EN87" i="1" s="1"/>
  <c r="EM145" i="1"/>
  <c r="EN145" i="1" s="1"/>
  <c r="EM39" i="1"/>
  <c r="EN39" i="1" s="1"/>
  <c r="EM142" i="1"/>
  <c r="EN142" i="1" s="1"/>
  <c r="EM80" i="1"/>
  <c r="EN80" i="1" s="1"/>
  <c r="EM189" i="1"/>
  <c r="EN189" i="1" s="1"/>
  <c r="EM73" i="1"/>
  <c r="EN73" i="1" s="1"/>
  <c r="EM151" i="1"/>
  <c r="EN151" i="1" s="1"/>
  <c r="EM47" i="1"/>
  <c r="EN47" i="1" s="1"/>
  <c r="EM85" i="1"/>
  <c r="EN85" i="1" s="1"/>
  <c r="EM62" i="1"/>
  <c r="EN62" i="1" s="1"/>
  <c r="EM20" i="1"/>
  <c r="EN20" i="1" s="1"/>
  <c r="EM176" i="1"/>
  <c r="EN176" i="1" s="1"/>
  <c r="EM53" i="1"/>
  <c r="EN53" i="1" s="1"/>
  <c r="EM161" i="1"/>
  <c r="EN161" i="1" s="1"/>
  <c r="EM150" i="1"/>
  <c r="EN150" i="1" s="1"/>
  <c r="EM132" i="1"/>
  <c r="EN132" i="1" s="1"/>
  <c r="EM68" i="1"/>
  <c r="EN68" i="1" s="1"/>
  <c r="EM3" i="1"/>
  <c r="EN3" i="1" s="1"/>
  <c r="EM175" i="1"/>
  <c r="EN175" i="1" s="1"/>
  <c r="EM58" i="1"/>
  <c r="EN58" i="1" s="1"/>
  <c r="EM158" i="1"/>
  <c r="EN158" i="1" s="1"/>
  <c r="EM93" i="1"/>
  <c r="EN93" i="1" s="1"/>
  <c r="EM106" i="1"/>
  <c r="EN106" i="1" s="1"/>
  <c r="EM77" i="1"/>
  <c r="EN77" i="1" s="1"/>
  <c r="EM174" i="1"/>
  <c r="EN174" i="1" s="1"/>
  <c r="EM5" i="1"/>
  <c r="EN5" i="1" s="1"/>
  <c r="EM159" i="1"/>
  <c r="EN159" i="1" s="1"/>
  <c r="EM102" i="1"/>
  <c r="EN102" i="1" s="1"/>
  <c r="EM128" i="1"/>
  <c r="EN128" i="1" s="1"/>
  <c r="EM124" i="1"/>
  <c r="EN124" i="1" s="1"/>
  <c r="EM131" i="1"/>
  <c r="EN131" i="1" s="1"/>
  <c r="EM110" i="1"/>
  <c r="EN110" i="1" s="1"/>
  <c r="EM122" i="1"/>
  <c r="EN122" i="1" s="1"/>
  <c r="EM123" i="1"/>
  <c r="EN123" i="1" s="1"/>
  <c r="EM41" i="1"/>
  <c r="EN41" i="1" s="1"/>
  <c r="EM153" i="1"/>
  <c r="EN153" i="1" s="1"/>
  <c r="EM173" i="1"/>
  <c r="EN173" i="1" s="1"/>
  <c r="EM172" i="1"/>
  <c r="EN172" i="1" s="1"/>
  <c r="EM152" i="1"/>
  <c r="EN152" i="1" s="1"/>
  <c r="EM114" i="1"/>
  <c r="EN114" i="1" s="1"/>
  <c r="EM171" i="1"/>
  <c r="EN171" i="1" s="1"/>
  <c r="EM149" i="1"/>
  <c r="EN149" i="1" s="1"/>
  <c r="EM42" i="1"/>
  <c r="EN42" i="1" s="1"/>
  <c r="EM82" i="1"/>
  <c r="EN82" i="1" s="1"/>
  <c r="EM191" i="1"/>
  <c r="EN191" i="1" s="1"/>
  <c r="EM164" i="1"/>
  <c r="EN164" i="1" s="1"/>
  <c r="EM96" i="1"/>
  <c r="EN96" i="1" s="1"/>
  <c r="EM126" i="1"/>
  <c r="EN126" i="1" s="1"/>
  <c r="EM117" i="1"/>
  <c r="EN117" i="1" s="1"/>
  <c r="EM37" i="1"/>
  <c r="EN37" i="1" s="1"/>
  <c r="EM69" i="1"/>
  <c r="EN69" i="1" s="1"/>
  <c r="EM33" i="1"/>
  <c r="EN33" i="1" s="1"/>
  <c r="EM156" i="1"/>
  <c r="EN156" i="1" s="1"/>
  <c r="EM127" i="1"/>
  <c r="EN127" i="1" s="1"/>
  <c r="EM43" i="1"/>
  <c r="EN43" i="1" s="1"/>
  <c r="EM120" i="1"/>
  <c r="EN120" i="1" s="1"/>
  <c r="EM105" i="1"/>
  <c r="EN105" i="1" s="1"/>
  <c r="EM134" i="1"/>
  <c r="EN134" i="1" s="1"/>
  <c r="EM160" i="1"/>
  <c r="EN160" i="1" s="1"/>
  <c r="EM48" i="1"/>
  <c r="EN48" i="1" s="1"/>
  <c r="EM59" i="1"/>
  <c r="EN59" i="1" s="1"/>
  <c r="EM51" i="1"/>
  <c r="EN51" i="1" s="1"/>
  <c r="EM63" i="1"/>
  <c r="EN63" i="1" s="1"/>
  <c r="EM34" i="1"/>
  <c r="EN34" i="1" s="1"/>
  <c r="EM94" i="1"/>
  <c r="EN94" i="1" s="1"/>
  <c r="EM36" i="1"/>
  <c r="EN36" i="1" s="1"/>
  <c r="EM107" i="1"/>
  <c r="EN107" i="1" s="1"/>
  <c r="EM170" i="1"/>
  <c r="EN170" i="1" s="1"/>
  <c r="EM44" i="1"/>
  <c r="EN44" i="1" s="1"/>
  <c r="EM57" i="1"/>
  <c r="EN57" i="1" s="1"/>
  <c r="EM50" i="1"/>
  <c r="EN50" i="1" s="1"/>
  <c r="EM30" i="1"/>
  <c r="EN30" i="1" s="1"/>
  <c r="EM64" i="1"/>
  <c r="EN64" i="1" s="1"/>
  <c r="EM45" i="1"/>
  <c r="EN45" i="1" s="1"/>
  <c r="EM108" i="1"/>
  <c r="EN108" i="1" s="1"/>
  <c r="EM169" i="1"/>
  <c r="EN169" i="1" s="1"/>
  <c r="EM168" i="1"/>
  <c r="EN168" i="1" s="1"/>
  <c r="EM78" i="1"/>
  <c r="EN78" i="1" s="1"/>
  <c r="EM19" i="1"/>
  <c r="EN19" i="1" s="1"/>
  <c r="EM18" i="1"/>
  <c r="EN18" i="1" s="1"/>
  <c r="EM26" i="1"/>
  <c r="EN26" i="1" s="1"/>
  <c r="EM60" i="1"/>
  <c r="EN60" i="1" s="1"/>
  <c r="EM103" i="1"/>
  <c r="EN103" i="1" s="1"/>
  <c r="EM21" i="1"/>
  <c r="EN21" i="1" s="1"/>
  <c r="EM27" i="1"/>
  <c r="EN27" i="1" s="1"/>
  <c r="EM49" i="1"/>
  <c r="EN49" i="1" s="1"/>
  <c r="EM28" i="1"/>
  <c r="EN28" i="1" s="1"/>
  <c r="EM81" i="1"/>
  <c r="EN81" i="1" s="1"/>
  <c r="EM111" i="1"/>
  <c r="EN111" i="1" s="1"/>
  <c r="EM104" i="1"/>
  <c r="EN104" i="1" s="1"/>
  <c r="EM167" i="1"/>
  <c r="EN167" i="1" s="1"/>
  <c r="EM136" i="1"/>
  <c r="EN136" i="1" s="1"/>
  <c r="EM90" i="1"/>
  <c r="EN90" i="1" s="1"/>
  <c r="EM146" i="1"/>
  <c r="EN146" i="1" s="1"/>
  <c r="EC193" i="1"/>
  <c r="ED193" i="1" s="1"/>
  <c r="EC144" i="1"/>
  <c r="ED144" i="1" s="1"/>
  <c r="EC14" i="1"/>
  <c r="ED14" i="1" s="1"/>
  <c r="EC163" i="1"/>
  <c r="ED163" i="1" s="1"/>
  <c r="EC188" i="1"/>
  <c r="ED188" i="1" s="1"/>
  <c r="EC119" i="1"/>
  <c r="ED119" i="1" s="1"/>
  <c r="EC2" i="1"/>
  <c r="ED2" i="1" s="1"/>
  <c r="EC4" i="1"/>
  <c r="ED4" i="1" s="1"/>
  <c r="EC138" i="1"/>
  <c r="ED138" i="1" s="1"/>
  <c r="EC187" i="1"/>
  <c r="ED187" i="1" s="1"/>
  <c r="EC143" i="1"/>
  <c r="ED143" i="1" s="1"/>
  <c r="EC65" i="1"/>
  <c r="ED65" i="1" s="1"/>
  <c r="EC162" i="1"/>
  <c r="ED162" i="1" s="1"/>
  <c r="EC98" i="1"/>
  <c r="ED98" i="1" s="1"/>
  <c r="EC186" i="1"/>
  <c r="ED186" i="1" s="1"/>
  <c r="EC185" i="1"/>
  <c r="ED185" i="1" s="1"/>
  <c r="EC148" i="1"/>
  <c r="ED148" i="1" s="1"/>
  <c r="EC165" i="1"/>
  <c r="ED165" i="1" s="1"/>
  <c r="EC76" i="1"/>
  <c r="ED76" i="1" s="1"/>
  <c r="EC116" i="1"/>
  <c r="ED116" i="1" s="1"/>
  <c r="EC184" i="1"/>
  <c r="ED184" i="1" s="1"/>
  <c r="EC183" i="1"/>
  <c r="ED183" i="1" s="1"/>
  <c r="EC192" i="1"/>
  <c r="ED192" i="1" s="1"/>
  <c r="EC112" i="1"/>
  <c r="ED112" i="1" s="1"/>
  <c r="EC17" i="1"/>
  <c r="ED17" i="1" s="1"/>
  <c r="EC61" i="1"/>
  <c r="ED61" i="1" s="1"/>
  <c r="EC22" i="1"/>
  <c r="ED22" i="1" s="1"/>
  <c r="EC139" i="1"/>
  <c r="ED139" i="1" s="1"/>
  <c r="EC140" i="1"/>
  <c r="ED140" i="1" s="1"/>
  <c r="EC155" i="1"/>
  <c r="ED155" i="1" s="1"/>
  <c r="EC194" i="1"/>
  <c r="ED194" i="1" s="1"/>
  <c r="EC154" i="1"/>
  <c r="ED154" i="1" s="1"/>
  <c r="EC182" i="1"/>
  <c r="ED182" i="1" s="1"/>
  <c r="EC89" i="1"/>
  <c r="ED89" i="1" s="1"/>
  <c r="EC129" i="1"/>
  <c r="ED129" i="1" s="1"/>
  <c r="EC97" i="1"/>
  <c r="ED97" i="1" s="1"/>
  <c r="EC95" i="1"/>
  <c r="ED95" i="1" s="1"/>
  <c r="EC121" i="1"/>
  <c r="ED121" i="1" s="1"/>
  <c r="EC24" i="1"/>
  <c r="ED24" i="1" s="1"/>
  <c r="EC92" i="1"/>
  <c r="ED92" i="1" s="1"/>
  <c r="EC52" i="1"/>
  <c r="ED52" i="1" s="1"/>
  <c r="EC166" i="1"/>
  <c r="ED166" i="1" s="1"/>
  <c r="EC15" i="1"/>
  <c r="ED15" i="1" s="1"/>
  <c r="EC25" i="1"/>
  <c r="ED25" i="1" s="1"/>
  <c r="EC56" i="1"/>
  <c r="ED56" i="1" s="1"/>
  <c r="EC7" i="1"/>
  <c r="ED7" i="1" s="1"/>
  <c r="EC181" i="1"/>
  <c r="ED181" i="1" s="1"/>
  <c r="EC74" i="1"/>
  <c r="ED74" i="1" s="1"/>
  <c r="EC38" i="1"/>
  <c r="ED38" i="1" s="1"/>
  <c r="EC10" i="1"/>
  <c r="ED10" i="1" s="1"/>
  <c r="EC67" i="1"/>
  <c r="ED67" i="1" s="1"/>
  <c r="EC130" i="1"/>
  <c r="ED130" i="1" s="1"/>
  <c r="EC75" i="1"/>
  <c r="ED75" i="1" s="1"/>
  <c r="EC86" i="1"/>
  <c r="ED86" i="1" s="1"/>
  <c r="EC46" i="1"/>
  <c r="ED46" i="1" s="1"/>
  <c r="EC13" i="1"/>
  <c r="ED13" i="1" s="1"/>
  <c r="EC72" i="1"/>
  <c r="ED72" i="1" s="1"/>
  <c r="EC8" i="1"/>
  <c r="ED8" i="1" s="1"/>
  <c r="EC12" i="1"/>
  <c r="ED12" i="1" s="1"/>
  <c r="EC84" i="1"/>
  <c r="ED84" i="1" s="1"/>
  <c r="EC35" i="1"/>
  <c r="ED35" i="1" s="1"/>
  <c r="EC101" i="1"/>
  <c r="ED101" i="1" s="1"/>
  <c r="EC125" i="1"/>
  <c r="ED125" i="1" s="1"/>
  <c r="EC9" i="1"/>
  <c r="ED9" i="1" s="1"/>
  <c r="EC55" i="1"/>
  <c r="ED55" i="1" s="1"/>
  <c r="EC100" i="1"/>
  <c r="ED100" i="1" s="1"/>
  <c r="EC16" i="1"/>
  <c r="ED16" i="1" s="1"/>
  <c r="EC23" i="1"/>
  <c r="ED23" i="1" s="1"/>
  <c r="EC40" i="1"/>
  <c r="ED40" i="1" s="1"/>
  <c r="EC137" i="1"/>
  <c r="ED137" i="1" s="1"/>
  <c r="EC180" i="1"/>
  <c r="ED180" i="1" s="1"/>
  <c r="EC109" i="1"/>
  <c r="ED109" i="1" s="1"/>
  <c r="EC31" i="1"/>
  <c r="ED31" i="1" s="1"/>
  <c r="EC70" i="1"/>
  <c r="ED70" i="1" s="1"/>
  <c r="EC66" i="1"/>
  <c r="ED66" i="1" s="1"/>
  <c r="EC6" i="1"/>
  <c r="ED6" i="1" s="1"/>
  <c r="EC113" i="1"/>
  <c r="ED113" i="1" s="1"/>
  <c r="EC32" i="1"/>
  <c r="ED32" i="1" s="1"/>
  <c r="EC29" i="1"/>
  <c r="ED29" i="1" s="1"/>
  <c r="EC179" i="1"/>
  <c r="ED179" i="1" s="1"/>
  <c r="EC88" i="1"/>
  <c r="ED88" i="1" s="1"/>
  <c r="EC71" i="1"/>
  <c r="ED71" i="1" s="1"/>
  <c r="EC135" i="1"/>
  <c r="ED135" i="1" s="1"/>
  <c r="EC115" i="1"/>
  <c r="ED115" i="1" s="1"/>
  <c r="EC91" i="1"/>
  <c r="ED91" i="1" s="1"/>
  <c r="EC83" i="1"/>
  <c r="ED83" i="1" s="1"/>
  <c r="EC147" i="1"/>
  <c r="ED147" i="1" s="1"/>
  <c r="EC141" i="1"/>
  <c r="ED141" i="1" s="1"/>
  <c r="EC133" i="1"/>
  <c r="ED133" i="1" s="1"/>
  <c r="EC11" i="1"/>
  <c r="ED11" i="1" s="1"/>
  <c r="EC118" i="1"/>
  <c r="ED118" i="1" s="1"/>
  <c r="EC157" i="1"/>
  <c r="ED157" i="1" s="1"/>
  <c r="EC190" i="1"/>
  <c r="ED190" i="1" s="1"/>
  <c r="EC99" i="1"/>
  <c r="ED99" i="1" s="1"/>
  <c r="EC178" i="1"/>
  <c r="ED178" i="1" s="1"/>
  <c r="EC177" i="1"/>
  <c r="ED177" i="1" s="1"/>
  <c r="EC54" i="1"/>
  <c r="ED54" i="1" s="1"/>
  <c r="EC79" i="1"/>
  <c r="ED79" i="1" s="1"/>
  <c r="EC87" i="1"/>
  <c r="ED87" i="1" s="1"/>
  <c r="EC145" i="1"/>
  <c r="ED145" i="1" s="1"/>
  <c r="EC39" i="1"/>
  <c r="ED39" i="1" s="1"/>
  <c r="EC142" i="1"/>
  <c r="ED142" i="1" s="1"/>
  <c r="EC80" i="1"/>
  <c r="ED80" i="1" s="1"/>
  <c r="EC189" i="1"/>
  <c r="ED189" i="1" s="1"/>
  <c r="EC73" i="1"/>
  <c r="ED73" i="1" s="1"/>
  <c r="EC151" i="1"/>
  <c r="ED151" i="1" s="1"/>
  <c r="EC47" i="1"/>
  <c r="ED47" i="1" s="1"/>
  <c r="EC85" i="1"/>
  <c r="ED85" i="1" s="1"/>
  <c r="EC62" i="1"/>
  <c r="ED62" i="1" s="1"/>
  <c r="EC20" i="1"/>
  <c r="ED20" i="1" s="1"/>
  <c r="EC176" i="1"/>
  <c r="ED176" i="1" s="1"/>
  <c r="EC53" i="1"/>
  <c r="ED53" i="1" s="1"/>
  <c r="EC161" i="1"/>
  <c r="ED161" i="1" s="1"/>
  <c r="EC150" i="1"/>
  <c r="ED150" i="1" s="1"/>
  <c r="EC132" i="1"/>
  <c r="ED132" i="1" s="1"/>
  <c r="EC68" i="1"/>
  <c r="ED68" i="1" s="1"/>
  <c r="EC3" i="1"/>
  <c r="ED3" i="1" s="1"/>
  <c r="EC175" i="1"/>
  <c r="ED175" i="1" s="1"/>
  <c r="EC58" i="1"/>
  <c r="ED58" i="1" s="1"/>
  <c r="EC158" i="1"/>
  <c r="ED158" i="1" s="1"/>
  <c r="EC93" i="1"/>
  <c r="ED93" i="1" s="1"/>
  <c r="EC106" i="1"/>
  <c r="ED106" i="1" s="1"/>
  <c r="EC77" i="1"/>
  <c r="ED77" i="1" s="1"/>
  <c r="EC174" i="1"/>
  <c r="ED174" i="1" s="1"/>
  <c r="EC5" i="1"/>
  <c r="ED5" i="1" s="1"/>
  <c r="EC159" i="1"/>
  <c r="ED159" i="1" s="1"/>
  <c r="EC102" i="1"/>
  <c r="ED102" i="1" s="1"/>
  <c r="EC128" i="1"/>
  <c r="ED128" i="1" s="1"/>
  <c r="EC124" i="1"/>
  <c r="ED124" i="1" s="1"/>
  <c r="EC131" i="1"/>
  <c r="ED131" i="1" s="1"/>
  <c r="EC110" i="1"/>
  <c r="ED110" i="1" s="1"/>
  <c r="EC122" i="1"/>
  <c r="ED122" i="1" s="1"/>
  <c r="EC123" i="1"/>
  <c r="ED123" i="1" s="1"/>
  <c r="EC41" i="1"/>
  <c r="ED41" i="1" s="1"/>
  <c r="EC153" i="1"/>
  <c r="ED153" i="1" s="1"/>
  <c r="EC173" i="1"/>
  <c r="ED173" i="1" s="1"/>
  <c r="EC172" i="1"/>
  <c r="ED172" i="1" s="1"/>
  <c r="EC152" i="1"/>
  <c r="ED152" i="1" s="1"/>
  <c r="EC114" i="1"/>
  <c r="ED114" i="1" s="1"/>
  <c r="EC171" i="1"/>
  <c r="ED171" i="1" s="1"/>
  <c r="EC149" i="1"/>
  <c r="ED149" i="1" s="1"/>
  <c r="EC42" i="1"/>
  <c r="ED42" i="1" s="1"/>
  <c r="EC82" i="1"/>
  <c r="ED82" i="1" s="1"/>
  <c r="EC191" i="1"/>
  <c r="ED191" i="1" s="1"/>
  <c r="EC164" i="1"/>
  <c r="ED164" i="1" s="1"/>
  <c r="EC96" i="1"/>
  <c r="ED96" i="1" s="1"/>
  <c r="EC126" i="1"/>
  <c r="ED126" i="1" s="1"/>
  <c r="EC117" i="1"/>
  <c r="ED117" i="1" s="1"/>
  <c r="EC37" i="1"/>
  <c r="ED37" i="1" s="1"/>
  <c r="EC69" i="1"/>
  <c r="ED69" i="1" s="1"/>
  <c r="EC33" i="1"/>
  <c r="ED33" i="1" s="1"/>
  <c r="EC156" i="1"/>
  <c r="ED156" i="1" s="1"/>
  <c r="EC127" i="1"/>
  <c r="ED127" i="1" s="1"/>
  <c r="EC43" i="1"/>
  <c r="ED43" i="1" s="1"/>
  <c r="EC120" i="1"/>
  <c r="ED120" i="1" s="1"/>
  <c r="EC105" i="1"/>
  <c r="ED105" i="1" s="1"/>
  <c r="EC134" i="1"/>
  <c r="ED134" i="1" s="1"/>
  <c r="EC160" i="1"/>
  <c r="ED160" i="1" s="1"/>
  <c r="EC48" i="1"/>
  <c r="ED48" i="1" s="1"/>
  <c r="EC59" i="1"/>
  <c r="ED59" i="1" s="1"/>
  <c r="EC51" i="1"/>
  <c r="ED51" i="1" s="1"/>
  <c r="EC63" i="1"/>
  <c r="ED63" i="1" s="1"/>
  <c r="EC34" i="1"/>
  <c r="ED34" i="1" s="1"/>
  <c r="EC94" i="1"/>
  <c r="ED94" i="1" s="1"/>
  <c r="EC36" i="1"/>
  <c r="ED36" i="1" s="1"/>
  <c r="EC107" i="1"/>
  <c r="ED107" i="1" s="1"/>
  <c r="EC170" i="1"/>
  <c r="ED170" i="1" s="1"/>
  <c r="EC44" i="1"/>
  <c r="ED44" i="1" s="1"/>
  <c r="EC57" i="1"/>
  <c r="ED57" i="1" s="1"/>
  <c r="EC50" i="1"/>
  <c r="ED50" i="1" s="1"/>
  <c r="EC30" i="1"/>
  <c r="ED30" i="1" s="1"/>
  <c r="EC64" i="1"/>
  <c r="ED64" i="1" s="1"/>
  <c r="EC45" i="1"/>
  <c r="ED45" i="1" s="1"/>
  <c r="EC108" i="1"/>
  <c r="ED108" i="1" s="1"/>
  <c r="EC169" i="1"/>
  <c r="ED169" i="1" s="1"/>
  <c r="EC168" i="1"/>
  <c r="ED168" i="1" s="1"/>
  <c r="EC78" i="1"/>
  <c r="ED78" i="1" s="1"/>
  <c r="EC19" i="1"/>
  <c r="ED19" i="1" s="1"/>
  <c r="EC18" i="1"/>
  <c r="ED18" i="1" s="1"/>
  <c r="EC26" i="1"/>
  <c r="ED26" i="1" s="1"/>
  <c r="EC60" i="1"/>
  <c r="ED60" i="1" s="1"/>
  <c r="EC103" i="1"/>
  <c r="ED103" i="1" s="1"/>
  <c r="EC21" i="1"/>
  <c r="ED21" i="1" s="1"/>
  <c r="EC27" i="1"/>
  <c r="ED27" i="1" s="1"/>
  <c r="EC49" i="1"/>
  <c r="ED49" i="1" s="1"/>
  <c r="EC28" i="1"/>
  <c r="ED28" i="1" s="1"/>
  <c r="EC81" i="1"/>
  <c r="ED81" i="1" s="1"/>
  <c r="EC111" i="1"/>
  <c r="ED111" i="1" s="1"/>
  <c r="EC104" i="1"/>
  <c r="ED104" i="1" s="1"/>
  <c r="EC167" i="1"/>
  <c r="ED167" i="1" s="1"/>
  <c r="EC136" i="1"/>
  <c r="ED136" i="1" s="1"/>
  <c r="EC90" i="1"/>
  <c r="ED90" i="1" s="1"/>
  <c r="EC146" i="1"/>
  <c r="ED146" i="1" s="1"/>
  <c r="EH146" i="1"/>
  <c r="EI146" i="1" s="1"/>
  <c r="DT193" i="1"/>
  <c r="DU193" i="1" s="1"/>
  <c r="DT144" i="1"/>
  <c r="DU144" i="1" s="1"/>
  <c r="DT14" i="1"/>
  <c r="DU14" i="1" s="1"/>
  <c r="DT163" i="1"/>
  <c r="DU163" i="1" s="1"/>
  <c r="DT188" i="1"/>
  <c r="DU188" i="1" s="1"/>
  <c r="DT119" i="1"/>
  <c r="DU119" i="1" s="1"/>
  <c r="DT2" i="1"/>
  <c r="DU2" i="1" s="1"/>
  <c r="DT4" i="1"/>
  <c r="DU4" i="1" s="1"/>
  <c r="DT138" i="1"/>
  <c r="DU138" i="1" s="1"/>
  <c r="DT187" i="1"/>
  <c r="DU187" i="1" s="1"/>
  <c r="DT143" i="1"/>
  <c r="DU143" i="1" s="1"/>
  <c r="DT65" i="1"/>
  <c r="DU65" i="1" s="1"/>
  <c r="DT162" i="1"/>
  <c r="DU162" i="1" s="1"/>
  <c r="DT98" i="1"/>
  <c r="DU98" i="1" s="1"/>
  <c r="DT186" i="1"/>
  <c r="DU186" i="1" s="1"/>
  <c r="DT185" i="1"/>
  <c r="DU185" i="1" s="1"/>
  <c r="DT148" i="1"/>
  <c r="DU148" i="1" s="1"/>
  <c r="DT165" i="1"/>
  <c r="DU165" i="1" s="1"/>
  <c r="DT76" i="1"/>
  <c r="DU76" i="1" s="1"/>
  <c r="DT116" i="1"/>
  <c r="DU116" i="1" s="1"/>
  <c r="DT184" i="1"/>
  <c r="DU184" i="1" s="1"/>
  <c r="DT183" i="1"/>
  <c r="DU183" i="1" s="1"/>
  <c r="DT192" i="1"/>
  <c r="DU192" i="1" s="1"/>
  <c r="DT112" i="1"/>
  <c r="DU112" i="1" s="1"/>
  <c r="DT17" i="1"/>
  <c r="DU17" i="1" s="1"/>
  <c r="DT61" i="1"/>
  <c r="DU61" i="1" s="1"/>
  <c r="DT22" i="1"/>
  <c r="DU22" i="1" s="1"/>
  <c r="DT139" i="1"/>
  <c r="DU139" i="1" s="1"/>
  <c r="DT140" i="1"/>
  <c r="DU140" i="1" s="1"/>
  <c r="DT155" i="1"/>
  <c r="DU155" i="1" s="1"/>
  <c r="DT194" i="1"/>
  <c r="DU194" i="1" s="1"/>
  <c r="DT154" i="1"/>
  <c r="DU154" i="1" s="1"/>
  <c r="DT182" i="1"/>
  <c r="DU182" i="1" s="1"/>
  <c r="DT89" i="1"/>
  <c r="DU89" i="1" s="1"/>
  <c r="DT129" i="1"/>
  <c r="DU129" i="1" s="1"/>
  <c r="DT97" i="1"/>
  <c r="DU97" i="1" s="1"/>
  <c r="DT95" i="1"/>
  <c r="DU95" i="1" s="1"/>
  <c r="DT121" i="1"/>
  <c r="DU121" i="1" s="1"/>
  <c r="DT24" i="1"/>
  <c r="DU24" i="1" s="1"/>
  <c r="DT92" i="1"/>
  <c r="DU92" i="1" s="1"/>
  <c r="DT52" i="1"/>
  <c r="DU52" i="1" s="1"/>
  <c r="DT166" i="1"/>
  <c r="DU166" i="1" s="1"/>
  <c r="DT15" i="1"/>
  <c r="DU15" i="1" s="1"/>
  <c r="DT25" i="1"/>
  <c r="DU25" i="1" s="1"/>
  <c r="DT56" i="1"/>
  <c r="DU56" i="1" s="1"/>
  <c r="DT7" i="1"/>
  <c r="DU7" i="1" s="1"/>
  <c r="DT181" i="1"/>
  <c r="DU181" i="1" s="1"/>
  <c r="DT74" i="1"/>
  <c r="DU74" i="1" s="1"/>
  <c r="DT38" i="1"/>
  <c r="DU38" i="1" s="1"/>
  <c r="DT10" i="1"/>
  <c r="DU10" i="1" s="1"/>
  <c r="DT67" i="1"/>
  <c r="DU67" i="1" s="1"/>
  <c r="DT130" i="1"/>
  <c r="DU130" i="1" s="1"/>
  <c r="DT75" i="1"/>
  <c r="DU75" i="1" s="1"/>
  <c r="DT86" i="1"/>
  <c r="DU86" i="1" s="1"/>
  <c r="DT46" i="1"/>
  <c r="DU46" i="1" s="1"/>
  <c r="DT13" i="1"/>
  <c r="DU13" i="1" s="1"/>
  <c r="DT72" i="1"/>
  <c r="DU72" i="1" s="1"/>
  <c r="DT8" i="1"/>
  <c r="DU8" i="1" s="1"/>
  <c r="DT12" i="1"/>
  <c r="DU12" i="1" s="1"/>
  <c r="DT84" i="1"/>
  <c r="DU84" i="1" s="1"/>
  <c r="DT35" i="1"/>
  <c r="DU35" i="1" s="1"/>
  <c r="DT101" i="1"/>
  <c r="DU101" i="1" s="1"/>
  <c r="DT125" i="1"/>
  <c r="DU125" i="1" s="1"/>
  <c r="DT9" i="1"/>
  <c r="DU9" i="1" s="1"/>
  <c r="DT55" i="1"/>
  <c r="DU55" i="1" s="1"/>
  <c r="DT100" i="1"/>
  <c r="DU100" i="1" s="1"/>
  <c r="DT16" i="1"/>
  <c r="DU16" i="1" s="1"/>
  <c r="DT23" i="1"/>
  <c r="DU23" i="1" s="1"/>
  <c r="DT40" i="1"/>
  <c r="DU40" i="1" s="1"/>
  <c r="DT137" i="1"/>
  <c r="DU137" i="1" s="1"/>
  <c r="DT180" i="1"/>
  <c r="DU180" i="1" s="1"/>
  <c r="DT109" i="1"/>
  <c r="DU109" i="1" s="1"/>
  <c r="DT31" i="1"/>
  <c r="DU31" i="1" s="1"/>
  <c r="DT70" i="1"/>
  <c r="DU70" i="1" s="1"/>
  <c r="DT66" i="1"/>
  <c r="DU66" i="1" s="1"/>
  <c r="DT6" i="1"/>
  <c r="DU6" i="1" s="1"/>
  <c r="DT113" i="1"/>
  <c r="DU113" i="1" s="1"/>
  <c r="DT32" i="1"/>
  <c r="DU32" i="1" s="1"/>
  <c r="DT29" i="1"/>
  <c r="DU29" i="1" s="1"/>
  <c r="DT179" i="1"/>
  <c r="DU179" i="1" s="1"/>
  <c r="DT88" i="1"/>
  <c r="DU88" i="1" s="1"/>
  <c r="DT71" i="1"/>
  <c r="DU71" i="1" s="1"/>
  <c r="DT135" i="1"/>
  <c r="DU135" i="1" s="1"/>
  <c r="DT115" i="1"/>
  <c r="DU115" i="1" s="1"/>
  <c r="DT91" i="1"/>
  <c r="DU91" i="1" s="1"/>
  <c r="DT83" i="1"/>
  <c r="DU83" i="1" s="1"/>
  <c r="DT147" i="1"/>
  <c r="DU147" i="1" s="1"/>
  <c r="DT141" i="1"/>
  <c r="DU141" i="1" s="1"/>
  <c r="DT133" i="1"/>
  <c r="DU133" i="1" s="1"/>
  <c r="DT11" i="1"/>
  <c r="DU11" i="1" s="1"/>
  <c r="DT118" i="1"/>
  <c r="DU118" i="1" s="1"/>
  <c r="DT157" i="1"/>
  <c r="DU157" i="1" s="1"/>
  <c r="DT190" i="1"/>
  <c r="DU190" i="1" s="1"/>
  <c r="DT99" i="1"/>
  <c r="DU99" i="1" s="1"/>
  <c r="DT178" i="1"/>
  <c r="DU178" i="1" s="1"/>
  <c r="DT177" i="1"/>
  <c r="DU177" i="1" s="1"/>
  <c r="DT54" i="1"/>
  <c r="DU54" i="1" s="1"/>
  <c r="DT79" i="1"/>
  <c r="DU79" i="1" s="1"/>
  <c r="DT87" i="1"/>
  <c r="DU87" i="1" s="1"/>
  <c r="DT145" i="1"/>
  <c r="DU145" i="1" s="1"/>
  <c r="DT39" i="1"/>
  <c r="DU39" i="1" s="1"/>
  <c r="DT142" i="1"/>
  <c r="DU142" i="1" s="1"/>
  <c r="DT80" i="1"/>
  <c r="DU80" i="1" s="1"/>
  <c r="DT189" i="1"/>
  <c r="DU189" i="1" s="1"/>
  <c r="DT73" i="1"/>
  <c r="DU73" i="1" s="1"/>
  <c r="DT151" i="1"/>
  <c r="DU151" i="1" s="1"/>
  <c r="DT47" i="1"/>
  <c r="DU47" i="1" s="1"/>
  <c r="DT85" i="1"/>
  <c r="DU85" i="1" s="1"/>
  <c r="DT62" i="1"/>
  <c r="DU62" i="1" s="1"/>
  <c r="DT20" i="1"/>
  <c r="DU20" i="1" s="1"/>
  <c r="DT176" i="1"/>
  <c r="DU176" i="1" s="1"/>
  <c r="DT53" i="1"/>
  <c r="DU53" i="1" s="1"/>
  <c r="DT161" i="1"/>
  <c r="DU161" i="1" s="1"/>
  <c r="DT150" i="1"/>
  <c r="DU150" i="1" s="1"/>
  <c r="DT132" i="1"/>
  <c r="DU132" i="1" s="1"/>
  <c r="DT68" i="1"/>
  <c r="DU68" i="1" s="1"/>
  <c r="DT3" i="1"/>
  <c r="DU3" i="1" s="1"/>
  <c r="DT175" i="1"/>
  <c r="DU175" i="1" s="1"/>
  <c r="DT58" i="1"/>
  <c r="DU58" i="1" s="1"/>
  <c r="DT158" i="1"/>
  <c r="DU158" i="1" s="1"/>
  <c r="DT93" i="1"/>
  <c r="DU93" i="1" s="1"/>
  <c r="DT106" i="1"/>
  <c r="DU106" i="1" s="1"/>
  <c r="DT77" i="1"/>
  <c r="DU77" i="1" s="1"/>
  <c r="DT174" i="1"/>
  <c r="DU174" i="1" s="1"/>
  <c r="DT5" i="1"/>
  <c r="DU5" i="1" s="1"/>
  <c r="DT159" i="1"/>
  <c r="DU159" i="1" s="1"/>
  <c r="DT102" i="1"/>
  <c r="DU102" i="1" s="1"/>
  <c r="DT128" i="1"/>
  <c r="DU128" i="1" s="1"/>
  <c r="DT124" i="1"/>
  <c r="DU124" i="1" s="1"/>
  <c r="DT131" i="1"/>
  <c r="DU131" i="1" s="1"/>
  <c r="DT110" i="1"/>
  <c r="DU110" i="1" s="1"/>
  <c r="DT122" i="1"/>
  <c r="DU122" i="1" s="1"/>
  <c r="DT123" i="1"/>
  <c r="DU123" i="1" s="1"/>
  <c r="DT41" i="1"/>
  <c r="DU41" i="1" s="1"/>
  <c r="DT153" i="1"/>
  <c r="DU153" i="1" s="1"/>
  <c r="DT173" i="1"/>
  <c r="DU173" i="1" s="1"/>
  <c r="DT172" i="1"/>
  <c r="DU172" i="1" s="1"/>
  <c r="DT152" i="1"/>
  <c r="DU152" i="1" s="1"/>
  <c r="DT114" i="1"/>
  <c r="DU114" i="1" s="1"/>
  <c r="DT171" i="1"/>
  <c r="DU171" i="1" s="1"/>
  <c r="DT149" i="1"/>
  <c r="DU149" i="1" s="1"/>
  <c r="DT42" i="1"/>
  <c r="DU42" i="1" s="1"/>
  <c r="DT82" i="1"/>
  <c r="DU82" i="1" s="1"/>
  <c r="DT191" i="1"/>
  <c r="DU191" i="1" s="1"/>
  <c r="DT164" i="1"/>
  <c r="DU164" i="1" s="1"/>
  <c r="DT96" i="1"/>
  <c r="DU96" i="1" s="1"/>
  <c r="DT126" i="1"/>
  <c r="DU126" i="1" s="1"/>
  <c r="DT117" i="1"/>
  <c r="DU117" i="1" s="1"/>
  <c r="DT37" i="1"/>
  <c r="DU37" i="1" s="1"/>
  <c r="DT69" i="1"/>
  <c r="DU69" i="1" s="1"/>
  <c r="DT33" i="1"/>
  <c r="DU33" i="1" s="1"/>
  <c r="DT156" i="1"/>
  <c r="DU156" i="1" s="1"/>
  <c r="DT127" i="1"/>
  <c r="DU127" i="1" s="1"/>
  <c r="DT43" i="1"/>
  <c r="DU43" i="1" s="1"/>
  <c r="DT120" i="1"/>
  <c r="DU120" i="1" s="1"/>
  <c r="DT105" i="1"/>
  <c r="DU105" i="1" s="1"/>
  <c r="DT134" i="1"/>
  <c r="DU134" i="1" s="1"/>
  <c r="DT160" i="1"/>
  <c r="DU160" i="1" s="1"/>
  <c r="DT48" i="1"/>
  <c r="DU48" i="1" s="1"/>
  <c r="DT59" i="1"/>
  <c r="DU59" i="1" s="1"/>
  <c r="DT51" i="1"/>
  <c r="DU51" i="1" s="1"/>
  <c r="DT63" i="1"/>
  <c r="DU63" i="1" s="1"/>
  <c r="DT34" i="1"/>
  <c r="DU34" i="1" s="1"/>
  <c r="DT94" i="1"/>
  <c r="DU94" i="1" s="1"/>
  <c r="DT36" i="1"/>
  <c r="DU36" i="1" s="1"/>
  <c r="DT107" i="1"/>
  <c r="DU107" i="1" s="1"/>
  <c r="DT170" i="1"/>
  <c r="DU170" i="1" s="1"/>
  <c r="DT44" i="1"/>
  <c r="DU44" i="1" s="1"/>
  <c r="DT57" i="1"/>
  <c r="DU57" i="1" s="1"/>
  <c r="DT50" i="1"/>
  <c r="DU50" i="1" s="1"/>
  <c r="DT30" i="1"/>
  <c r="DU30" i="1" s="1"/>
  <c r="DT64" i="1"/>
  <c r="DU64" i="1" s="1"/>
  <c r="DT45" i="1"/>
  <c r="DU45" i="1" s="1"/>
  <c r="DT108" i="1"/>
  <c r="DU108" i="1" s="1"/>
  <c r="DT169" i="1"/>
  <c r="DU169" i="1" s="1"/>
  <c r="DT168" i="1"/>
  <c r="DU168" i="1" s="1"/>
  <c r="DT78" i="1"/>
  <c r="DU78" i="1" s="1"/>
  <c r="DT19" i="1"/>
  <c r="DU19" i="1" s="1"/>
  <c r="DT18" i="1"/>
  <c r="DU18" i="1" s="1"/>
  <c r="DT26" i="1"/>
  <c r="DU26" i="1" s="1"/>
  <c r="DT60" i="1"/>
  <c r="DU60" i="1" s="1"/>
  <c r="DT103" i="1"/>
  <c r="DU103" i="1" s="1"/>
  <c r="DT21" i="1"/>
  <c r="DU21" i="1" s="1"/>
  <c r="DT27" i="1"/>
  <c r="DU27" i="1" s="1"/>
  <c r="DT49" i="1"/>
  <c r="DU49" i="1" s="1"/>
  <c r="DT28" i="1"/>
  <c r="DU28" i="1" s="1"/>
  <c r="DT81" i="1"/>
  <c r="DU81" i="1" s="1"/>
  <c r="DT111" i="1"/>
  <c r="DU111" i="1" s="1"/>
  <c r="DT104" i="1"/>
  <c r="DU104" i="1" s="1"/>
  <c r="DT167" i="1"/>
  <c r="DU167" i="1" s="1"/>
  <c r="DT136" i="1"/>
  <c r="DU136" i="1" s="1"/>
  <c r="DT90" i="1"/>
  <c r="DU90" i="1" s="1"/>
  <c r="DT146" i="1"/>
  <c r="DU146" i="1" s="1"/>
  <c r="DP193" i="1"/>
  <c r="DQ193" i="1" s="1"/>
  <c r="DP144" i="1"/>
  <c r="DQ144" i="1" s="1"/>
  <c r="CZ144" i="1" s="1"/>
  <c r="DP14" i="1"/>
  <c r="DQ14" i="1" s="1"/>
  <c r="DP163" i="1"/>
  <c r="DQ163" i="1" s="1"/>
  <c r="CZ163" i="1" s="1"/>
  <c r="DP188" i="1"/>
  <c r="DQ188" i="1" s="1"/>
  <c r="DP119" i="1"/>
  <c r="DQ119" i="1" s="1"/>
  <c r="CZ119" i="1" s="1"/>
  <c r="DP2" i="1"/>
  <c r="DQ2" i="1" s="1"/>
  <c r="DP4" i="1"/>
  <c r="DQ4" i="1" s="1"/>
  <c r="CZ4" i="1" s="1"/>
  <c r="DP138" i="1"/>
  <c r="DQ138" i="1" s="1"/>
  <c r="DP187" i="1"/>
  <c r="DQ187" i="1" s="1"/>
  <c r="CZ187" i="1" s="1"/>
  <c r="DP143" i="1"/>
  <c r="DQ143" i="1" s="1"/>
  <c r="DP65" i="1"/>
  <c r="DQ65" i="1" s="1"/>
  <c r="CZ65" i="1" s="1"/>
  <c r="DP162" i="1"/>
  <c r="DQ162" i="1" s="1"/>
  <c r="DP98" i="1"/>
  <c r="DQ98" i="1" s="1"/>
  <c r="CZ98" i="1" s="1"/>
  <c r="DP186" i="1"/>
  <c r="DQ186" i="1" s="1"/>
  <c r="DP185" i="1"/>
  <c r="DQ185" i="1" s="1"/>
  <c r="CZ185" i="1" s="1"/>
  <c r="DP148" i="1"/>
  <c r="DQ148" i="1" s="1"/>
  <c r="DP165" i="1"/>
  <c r="DQ165" i="1" s="1"/>
  <c r="CZ165" i="1" s="1"/>
  <c r="DP76" i="1"/>
  <c r="DQ76" i="1" s="1"/>
  <c r="DP116" i="1"/>
  <c r="DQ116" i="1" s="1"/>
  <c r="CZ116" i="1" s="1"/>
  <c r="DP184" i="1"/>
  <c r="DQ184" i="1" s="1"/>
  <c r="DP183" i="1"/>
  <c r="DQ183" i="1" s="1"/>
  <c r="CZ183" i="1" s="1"/>
  <c r="DP192" i="1"/>
  <c r="DQ192" i="1" s="1"/>
  <c r="DP112" i="1"/>
  <c r="DQ112" i="1" s="1"/>
  <c r="CZ112" i="1" s="1"/>
  <c r="DP17" i="1"/>
  <c r="DQ17" i="1" s="1"/>
  <c r="DP61" i="1"/>
  <c r="DQ61" i="1" s="1"/>
  <c r="CZ61" i="1" s="1"/>
  <c r="DP22" i="1"/>
  <c r="DQ22" i="1" s="1"/>
  <c r="DP139" i="1"/>
  <c r="DQ139" i="1" s="1"/>
  <c r="CZ139" i="1" s="1"/>
  <c r="DP140" i="1"/>
  <c r="DQ140" i="1" s="1"/>
  <c r="DP155" i="1"/>
  <c r="DQ155" i="1" s="1"/>
  <c r="CZ155" i="1" s="1"/>
  <c r="DP194" i="1"/>
  <c r="DQ194" i="1" s="1"/>
  <c r="DP154" i="1"/>
  <c r="DQ154" i="1" s="1"/>
  <c r="CZ154" i="1" s="1"/>
  <c r="DP182" i="1"/>
  <c r="DQ182" i="1" s="1"/>
  <c r="DP89" i="1"/>
  <c r="DQ89" i="1" s="1"/>
  <c r="CZ89" i="1" s="1"/>
  <c r="DP129" i="1"/>
  <c r="DQ129" i="1" s="1"/>
  <c r="DP97" i="1"/>
  <c r="DQ97" i="1" s="1"/>
  <c r="CZ97" i="1" s="1"/>
  <c r="DP95" i="1"/>
  <c r="DQ95" i="1" s="1"/>
  <c r="DP121" i="1"/>
  <c r="DQ121" i="1" s="1"/>
  <c r="CZ121" i="1" s="1"/>
  <c r="DP24" i="1"/>
  <c r="DQ24" i="1" s="1"/>
  <c r="DP92" i="1"/>
  <c r="DQ92" i="1" s="1"/>
  <c r="CZ92" i="1" s="1"/>
  <c r="DP52" i="1"/>
  <c r="DQ52" i="1" s="1"/>
  <c r="DP166" i="1"/>
  <c r="DQ166" i="1" s="1"/>
  <c r="CZ166" i="1" s="1"/>
  <c r="DP15" i="1"/>
  <c r="DQ15" i="1" s="1"/>
  <c r="DP25" i="1"/>
  <c r="DQ25" i="1" s="1"/>
  <c r="CZ25" i="1" s="1"/>
  <c r="DP56" i="1"/>
  <c r="DQ56" i="1" s="1"/>
  <c r="DP7" i="1"/>
  <c r="DQ7" i="1" s="1"/>
  <c r="CZ7" i="1" s="1"/>
  <c r="DP181" i="1"/>
  <c r="DQ181" i="1" s="1"/>
  <c r="DP74" i="1"/>
  <c r="DQ74" i="1" s="1"/>
  <c r="CZ74" i="1" s="1"/>
  <c r="DP38" i="1"/>
  <c r="DQ38" i="1" s="1"/>
  <c r="DP10" i="1"/>
  <c r="DQ10" i="1" s="1"/>
  <c r="CZ10" i="1" s="1"/>
  <c r="DP67" i="1"/>
  <c r="DQ67" i="1" s="1"/>
  <c r="DP130" i="1"/>
  <c r="DQ130" i="1" s="1"/>
  <c r="CZ130" i="1" s="1"/>
  <c r="DP75" i="1"/>
  <c r="DQ75" i="1" s="1"/>
  <c r="DP86" i="1"/>
  <c r="DQ86" i="1" s="1"/>
  <c r="CZ86" i="1" s="1"/>
  <c r="DP46" i="1"/>
  <c r="DQ46" i="1" s="1"/>
  <c r="DP13" i="1"/>
  <c r="DQ13" i="1" s="1"/>
  <c r="CZ13" i="1" s="1"/>
  <c r="DP72" i="1"/>
  <c r="DQ72" i="1" s="1"/>
  <c r="DP8" i="1"/>
  <c r="DQ8" i="1" s="1"/>
  <c r="CZ8" i="1" s="1"/>
  <c r="DP12" i="1"/>
  <c r="DQ12" i="1" s="1"/>
  <c r="DP84" i="1"/>
  <c r="DQ84" i="1" s="1"/>
  <c r="CZ84" i="1" s="1"/>
  <c r="DP35" i="1"/>
  <c r="DQ35" i="1" s="1"/>
  <c r="DP101" i="1"/>
  <c r="DQ101" i="1" s="1"/>
  <c r="CZ101" i="1" s="1"/>
  <c r="DP125" i="1"/>
  <c r="DQ125" i="1" s="1"/>
  <c r="DP9" i="1"/>
  <c r="DQ9" i="1" s="1"/>
  <c r="CZ9" i="1" s="1"/>
  <c r="DP55" i="1"/>
  <c r="DQ55" i="1" s="1"/>
  <c r="DP100" i="1"/>
  <c r="DQ100" i="1" s="1"/>
  <c r="CZ100" i="1" s="1"/>
  <c r="DP16" i="1"/>
  <c r="DQ16" i="1" s="1"/>
  <c r="DP23" i="1"/>
  <c r="DQ23" i="1" s="1"/>
  <c r="CZ23" i="1" s="1"/>
  <c r="DP40" i="1"/>
  <c r="DQ40" i="1" s="1"/>
  <c r="DP137" i="1"/>
  <c r="DQ137" i="1" s="1"/>
  <c r="CZ137" i="1" s="1"/>
  <c r="DP180" i="1"/>
  <c r="DQ180" i="1" s="1"/>
  <c r="DP109" i="1"/>
  <c r="DQ109" i="1" s="1"/>
  <c r="CZ109" i="1" s="1"/>
  <c r="DP31" i="1"/>
  <c r="DQ31" i="1" s="1"/>
  <c r="DP70" i="1"/>
  <c r="DQ70" i="1" s="1"/>
  <c r="CZ70" i="1" s="1"/>
  <c r="DP66" i="1"/>
  <c r="DQ66" i="1" s="1"/>
  <c r="DP6" i="1"/>
  <c r="DQ6" i="1" s="1"/>
  <c r="CZ6" i="1" s="1"/>
  <c r="DP113" i="1"/>
  <c r="DQ113" i="1" s="1"/>
  <c r="DP32" i="1"/>
  <c r="DQ32" i="1" s="1"/>
  <c r="CZ32" i="1" s="1"/>
  <c r="DP29" i="1"/>
  <c r="DQ29" i="1" s="1"/>
  <c r="DP179" i="1"/>
  <c r="DQ179" i="1" s="1"/>
  <c r="CZ179" i="1" s="1"/>
  <c r="DP88" i="1"/>
  <c r="DQ88" i="1" s="1"/>
  <c r="DP71" i="1"/>
  <c r="DQ71" i="1" s="1"/>
  <c r="CZ71" i="1" s="1"/>
  <c r="DP135" i="1"/>
  <c r="DQ135" i="1" s="1"/>
  <c r="DP115" i="1"/>
  <c r="DQ115" i="1" s="1"/>
  <c r="CZ115" i="1" s="1"/>
  <c r="DP91" i="1"/>
  <c r="DQ91" i="1" s="1"/>
  <c r="DP83" i="1"/>
  <c r="DQ83" i="1" s="1"/>
  <c r="CZ83" i="1" s="1"/>
  <c r="DP147" i="1"/>
  <c r="DQ147" i="1" s="1"/>
  <c r="DP141" i="1"/>
  <c r="DQ141" i="1" s="1"/>
  <c r="CZ141" i="1" s="1"/>
  <c r="DP133" i="1"/>
  <c r="DQ133" i="1" s="1"/>
  <c r="DP11" i="1"/>
  <c r="DQ11" i="1" s="1"/>
  <c r="CZ11" i="1" s="1"/>
  <c r="DP118" i="1"/>
  <c r="DQ118" i="1" s="1"/>
  <c r="DP157" i="1"/>
  <c r="DQ157" i="1" s="1"/>
  <c r="CZ157" i="1" s="1"/>
  <c r="DP190" i="1"/>
  <c r="DQ190" i="1" s="1"/>
  <c r="DP99" i="1"/>
  <c r="DQ99" i="1" s="1"/>
  <c r="CZ99" i="1" s="1"/>
  <c r="DP178" i="1"/>
  <c r="DQ178" i="1" s="1"/>
  <c r="DP177" i="1"/>
  <c r="DQ177" i="1" s="1"/>
  <c r="CZ177" i="1" s="1"/>
  <c r="DP54" i="1"/>
  <c r="DQ54" i="1" s="1"/>
  <c r="DP79" i="1"/>
  <c r="DQ79" i="1" s="1"/>
  <c r="CZ79" i="1" s="1"/>
  <c r="DP87" i="1"/>
  <c r="DQ87" i="1" s="1"/>
  <c r="DP145" i="1"/>
  <c r="DQ145" i="1" s="1"/>
  <c r="CZ145" i="1" s="1"/>
  <c r="DP39" i="1"/>
  <c r="DQ39" i="1" s="1"/>
  <c r="DP142" i="1"/>
  <c r="DQ142" i="1" s="1"/>
  <c r="CZ142" i="1" s="1"/>
  <c r="DP80" i="1"/>
  <c r="DQ80" i="1" s="1"/>
  <c r="DP189" i="1"/>
  <c r="DQ189" i="1" s="1"/>
  <c r="CZ189" i="1" s="1"/>
  <c r="DP73" i="1"/>
  <c r="DQ73" i="1" s="1"/>
  <c r="DP151" i="1"/>
  <c r="DQ151" i="1" s="1"/>
  <c r="CZ151" i="1" s="1"/>
  <c r="DP47" i="1"/>
  <c r="DQ47" i="1" s="1"/>
  <c r="DP85" i="1"/>
  <c r="DQ85" i="1" s="1"/>
  <c r="CZ85" i="1" s="1"/>
  <c r="DP62" i="1"/>
  <c r="DQ62" i="1" s="1"/>
  <c r="DP20" i="1"/>
  <c r="DQ20" i="1" s="1"/>
  <c r="CZ20" i="1" s="1"/>
  <c r="DP176" i="1"/>
  <c r="DQ176" i="1" s="1"/>
  <c r="DP53" i="1"/>
  <c r="DQ53" i="1" s="1"/>
  <c r="CZ53" i="1" s="1"/>
  <c r="DP161" i="1"/>
  <c r="DQ161" i="1" s="1"/>
  <c r="DP150" i="1"/>
  <c r="DQ150" i="1" s="1"/>
  <c r="CZ150" i="1" s="1"/>
  <c r="DP132" i="1"/>
  <c r="DQ132" i="1" s="1"/>
  <c r="DP68" i="1"/>
  <c r="DQ68" i="1" s="1"/>
  <c r="CZ68" i="1" s="1"/>
  <c r="DP3" i="1"/>
  <c r="DQ3" i="1" s="1"/>
  <c r="DP175" i="1"/>
  <c r="DQ175" i="1" s="1"/>
  <c r="CZ175" i="1" s="1"/>
  <c r="DP58" i="1"/>
  <c r="DQ58" i="1" s="1"/>
  <c r="DP158" i="1"/>
  <c r="DQ158" i="1" s="1"/>
  <c r="CZ158" i="1" s="1"/>
  <c r="DP93" i="1"/>
  <c r="DQ93" i="1" s="1"/>
  <c r="DP106" i="1"/>
  <c r="DQ106" i="1" s="1"/>
  <c r="CZ106" i="1" s="1"/>
  <c r="DP77" i="1"/>
  <c r="DQ77" i="1" s="1"/>
  <c r="DP174" i="1"/>
  <c r="DQ174" i="1" s="1"/>
  <c r="CZ174" i="1" s="1"/>
  <c r="DP5" i="1"/>
  <c r="DQ5" i="1" s="1"/>
  <c r="DP159" i="1"/>
  <c r="DQ159" i="1" s="1"/>
  <c r="CZ159" i="1" s="1"/>
  <c r="DP102" i="1"/>
  <c r="DQ102" i="1" s="1"/>
  <c r="DP128" i="1"/>
  <c r="DQ128" i="1" s="1"/>
  <c r="CZ128" i="1" s="1"/>
  <c r="DP124" i="1"/>
  <c r="DQ124" i="1" s="1"/>
  <c r="DP131" i="1"/>
  <c r="DQ131" i="1" s="1"/>
  <c r="CZ131" i="1" s="1"/>
  <c r="DP110" i="1"/>
  <c r="DQ110" i="1" s="1"/>
  <c r="DP122" i="1"/>
  <c r="DQ122" i="1" s="1"/>
  <c r="CZ122" i="1" s="1"/>
  <c r="DP123" i="1"/>
  <c r="DQ123" i="1" s="1"/>
  <c r="DP41" i="1"/>
  <c r="DQ41" i="1" s="1"/>
  <c r="CZ41" i="1" s="1"/>
  <c r="DP153" i="1"/>
  <c r="DQ153" i="1" s="1"/>
  <c r="DP173" i="1"/>
  <c r="DQ173" i="1" s="1"/>
  <c r="CZ173" i="1" s="1"/>
  <c r="DP172" i="1"/>
  <c r="DQ172" i="1" s="1"/>
  <c r="DP152" i="1"/>
  <c r="DQ152" i="1" s="1"/>
  <c r="CZ152" i="1" s="1"/>
  <c r="DP114" i="1"/>
  <c r="DQ114" i="1" s="1"/>
  <c r="DP171" i="1"/>
  <c r="DQ171" i="1" s="1"/>
  <c r="CZ171" i="1" s="1"/>
  <c r="DP149" i="1"/>
  <c r="DQ149" i="1" s="1"/>
  <c r="DP42" i="1"/>
  <c r="DQ42" i="1" s="1"/>
  <c r="CZ42" i="1" s="1"/>
  <c r="DP82" i="1"/>
  <c r="DQ82" i="1" s="1"/>
  <c r="DP191" i="1"/>
  <c r="DQ191" i="1" s="1"/>
  <c r="CZ191" i="1" s="1"/>
  <c r="DP164" i="1"/>
  <c r="DQ164" i="1" s="1"/>
  <c r="DP96" i="1"/>
  <c r="DQ96" i="1" s="1"/>
  <c r="CZ96" i="1" s="1"/>
  <c r="DP126" i="1"/>
  <c r="DQ126" i="1" s="1"/>
  <c r="DP117" i="1"/>
  <c r="DQ117" i="1" s="1"/>
  <c r="CZ117" i="1" s="1"/>
  <c r="DP37" i="1"/>
  <c r="DQ37" i="1" s="1"/>
  <c r="DP69" i="1"/>
  <c r="DQ69" i="1" s="1"/>
  <c r="CZ69" i="1" s="1"/>
  <c r="DP33" i="1"/>
  <c r="DQ33" i="1" s="1"/>
  <c r="DP156" i="1"/>
  <c r="DQ156" i="1" s="1"/>
  <c r="CZ156" i="1" s="1"/>
  <c r="DP127" i="1"/>
  <c r="DQ127" i="1" s="1"/>
  <c r="DP43" i="1"/>
  <c r="DQ43" i="1" s="1"/>
  <c r="CZ43" i="1" s="1"/>
  <c r="DP120" i="1"/>
  <c r="DQ120" i="1" s="1"/>
  <c r="DP105" i="1"/>
  <c r="DQ105" i="1" s="1"/>
  <c r="CZ105" i="1" s="1"/>
  <c r="DP134" i="1"/>
  <c r="DQ134" i="1" s="1"/>
  <c r="DP160" i="1"/>
  <c r="DQ160" i="1" s="1"/>
  <c r="CZ160" i="1" s="1"/>
  <c r="DP48" i="1"/>
  <c r="DQ48" i="1" s="1"/>
  <c r="DP59" i="1"/>
  <c r="DQ59" i="1" s="1"/>
  <c r="CZ59" i="1" s="1"/>
  <c r="DP51" i="1"/>
  <c r="DQ51" i="1" s="1"/>
  <c r="DP63" i="1"/>
  <c r="DQ63" i="1" s="1"/>
  <c r="CZ63" i="1" s="1"/>
  <c r="DP34" i="1"/>
  <c r="DQ34" i="1" s="1"/>
  <c r="DP94" i="1"/>
  <c r="DQ94" i="1" s="1"/>
  <c r="CZ94" i="1" s="1"/>
  <c r="DP36" i="1"/>
  <c r="DQ36" i="1" s="1"/>
  <c r="DP107" i="1"/>
  <c r="DQ107" i="1" s="1"/>
  <c r="CZ107" i="1" s="1"/>
  <c r="DP170" i="1"/>
  <c r="DQ170" i="1" s="1"/>
  <c r="DP44" i="1"/>
  <c r="DQ44" i="1" s="1"/>
  <c r="CZ44" i="1" s="1"/>
  <c r="DP57" i="1"/>
  <c r="DQ57" i="1" s="1"/>
  <c r="DP50" i="1"/>
  <c r="DQ50" i="1" s="1"/>
  <c r="CZ50" i="1" s="1"/>
  <c r="DP30" i="1"/>
  <c r="DQ30" i="1" s="1"/>
  <c r="DP64" i="1"/>
  <c r="DQ64" i="1" s="1"/>
  <c r="CZ64" i="1" s="1"/>
  <c r="DP45" i="1"/>
  <c r="DQ45" i="1" s="1"/>
  <c r="DP108" i="1"/>
  <c r="DQ108" i="1" s="1"/>
  <c r="CZ108" i="1" s="1"/>
  <c r="DP169" i="1"/>
  <c r="DQ169" i="1" s="1"/>
  <c r="DP168" i="1"/>
  <c r="DQ168" i="1" s="1"/>
  <c r="CZ168" i="1" s="1"/>
  <c r="DP78" i="1"/>
  <c r="DQ78" i="1" s="1"/>
  <c r="DP19" i="1"/>
  <c r="DQ19" i="1" s="1"/>
  <c r="CZ19" i="1" s="1"/>
  <c r="DP18" i="1"/>
  <c r="DQ18" i="1" s="1"/>
  <c r="DP26" i="1"/>
  <c r="DQ26" i="1" s="1"/>
  <c r="CZ26" i="1" s="1"/>
  <c r="DP60" i="1"/>
  <c r="DQ60" i="1" s="1"/>
  <c r="DP103" i="1"/>
  <c r="DQ103" i="1" s="1"/>
  <c r="CZ103" i="1" s="1"/>
  <c r="DP21" i="1"/>
  <c r="DQ21" i="1" s="1"/>
  <c r="DP27" i="1"/>
  <c r="DQ27" i="1" s="1"/>
  <c r="CZ27" i="1" s="1"/>
  <c r="DP49" i="1"/>
  <c r="DQ49" i="1" s="1"/>
  <c r="DP28" i="1"/>
  <c r="DQ28" i="1" s="1"/>
  <c r="CZ28" i="1" s="1"/>
  <c r="DP81" i="1"/>
  <c r="DQ81" i="1" s="1"/>
  <c r="DP111" i="1"/>
  <c r="DQ111" i="1" s="1"/>
  <c r="CZ111" i="1" s="1"/>
  <c r="DP104" i="1"/>
  <c r="DQ104" i="1" s="1"/>
  <c r="DP167" i="1"/>
  <c r="DQ167" i="1" s="1"/>
  <c r="CZ167" i="1" s="1"/>
  <c r="DP136" i="1"/>
  <c r="DQ136" i="1" s="1"/>
  <c r="DP90" i="1"/>
  <c r="DQ90" i="1" s="1"/>
  <c r="CZ90" i="1" s="1"/>
  <c r="DP146" i="1"/>
  <c r="DQ146" i="1" s="1"/>
  <c r="CZ136" i="1" l="1"/>
  <c r="CZ81" i="1"/>
  <c r="CZ21" i="1"/>
  <c r="CZ18" i="1"/>
  <c r="CZ169" i="1"/>
  <c r="CZ30" i="1"/>
  <c r="CZ170" i="1"/>
  <c r="CZ34" i="1"/>
  <c r="CZ48" i="1"/>
  <c r="CZ120" i="1"/>
  <c r="CZ33" i="1"/>
  <c r="CZ126" i="1"/>
  <c r="CZ82" i="1"/>
  <c r="CZ114" i="1"/>
  <c r="CZ153" i="1"/>
  <c r="CZ110" i="1"/>
  <c r="CZ102" i="1"/>
  <c r="CZ77" i="1"/>
  <c r="CZ58" i="1"/>
  <c r="CZ132" i="1"/>
  <c r="CZ176" i="1"/>
  <c r="CZ47" i="1"/>
  <c r="CZ80" i="1"/>
  <c r="CZ87" i="1"/>
  <c r="CZ178" i="1"/>
  <c r="CZ118" i="1"/>
  <c r="CZ147" i="1"/>
  <c r="CZ135" i="1"/>
  <c r="CZ29" i="1"/>
  <c r="CZ66" i="1"/>
  <c r="CZ180" i="1"/>
  <c r="CZ16" i="1"/>
  <c r="CZ125" i="1"/>
  <c r="CZ12" i="1"/>
  <c r="CZ46" i="1"/>
  <c r="CZ67" i="1"/>
  <c r="CZ181" i="1"/>
  <c r="CZ15" i="1"/>
  <c r="CZ24" i="1"/>
  <c r="CZ129" i="1"/>
  <c r="CZ194" i="1"/>
  <c r="CZ22" i="1"/>
  <c r="CZ192" i="1"/>
  <c r="CZ76" i="1"/>
  <c r="CZ186" i="1"/>
  <c r="CZ143" i="1"/>
  <c r="CZ2" i="1"/>
  <c r="CZ14" i="1"/>
  <c r="CZ146" i="1"/>
  <c r="CZ104" i="1"/>
  <c r="CZ49" i="1"/>
  <c r="CZ60" i="1"/>
  <c r="CZ78" i="1"/>
  <c r="CZ45" i="1"/>
  <c r="CZ57" i="1"/>
  <c r="CZ36" i="1"/>
  <c r="CZ51" i="1"/>
  <c r="CZ134" i="1"/>
  <c r="CZ127" i="1"/>
  <c r="CZ37" i="1"/>
  <c r="CZ164" i="1"/>
  <c r="CZ149" i="1"/>
  <c r="CZ172" i="1"/>
  <c r="CZ123" i="1"/>
  <c r="CZ124" i="1"/>
  <c r="CZ5" i="1"/>
  <c r="CZ93" i="1"/>
  <c r="CZ3" i="1"/>
  <c r="CZ161" i="1"/>
  <c r="CZ62" i="1"/>
  <c r="CZ73" i="1"/>
  <c r="CZ39" i="1"/>
  <c r="CZ54" i="1"/>
  <c r="CZ190" i="1"/>
  <c r="CZ133" i="1"/>
  <c r="CZ91" i="1"/>
  <c r="CZ88" i="1"/>
  <c r="CZ113" i="1"/>
  <c r="CZ31" i="1"/>
  <c r="CZ40" i="1"/>
  <c r="CZ55" i="1"/>
  <c r="CZ35" i="1"/>
  <c r="CZ72" i="1"/>
  <c r="CZ75" i="1"/>
  <c r="CZ38" i="1"/>
  <c r="CZ56" i="1"/>
  <c r="CZ52" i="1"/>
  <c r="CZ95" i="1"/>
  <c r="CZ182" i="1"/>
  <c r="CZ140" i="1"/>
  <c r="CZ17" i="1"/>
  <c r="CZ184" i="1"/>
  <c r="CZ148" i="1"/>
  <c r="CZ162" i="1"/>
  <c r="CZ138" i="1"/>
  <c r="CZ188" i="1"/>
  <c r="CZ193" i="1"/>
  <c r="DA146" i="1"/>
  <c r="DD25" i="1"/>
  <c r="DD41" i="1" l="1"/>
  <c r="DD92" i="1" l="1"/>
  <c r="DD86" i="1"/>
  <c r="DD138" i="1"/>
  <c r="DD18" i="1" l="1"/>
  <c r="DD103" i="1"/>
  <c r="DD40" i="1"/>
  <c r="DD13" i="1"/>
  <c r="DD33" i="1"/>
  <c r="FA2" i="1" l="1"/>
  <c r="DC2" i="1" s="1"/>
  <c r="FA5" i="1"/>
  <c r="DC5" i="1" s="1"/>
  <c r="FA3" i="1"/>
  <c r="DC3" i="1" s="1"/>
  <c r="FA6" i="1"/>
  <c r="DC6" i="1" s="1"/>
  <c r="FA11" i="1"/>
  <c r="DC11" i="1" s="1"/>
  <c r="FA12" i="1"/>
  <c r="DC12" i="1" s="1"/>
  <c r="FA7" i="1"/>
  <c r="DC7" i="1" s="1"/>
  <c r="FA9" i="1"/>
  <c r="DC9" i="1" s="1"/>
  <c r="FA8" i="1"/>
  <c r="DC8" i="1" s="1"/>
  <c r="FA31" i="1"/>
  <c r="DC31" i="1" s="1"/>
  <c r="FA4" i="1"/>
  <c r="DC4" i="1" s="1"/>
  <c r="FA14" i="1"/>
  <c r="DC14" i="1" s="1"/>
  <c r="FA19" i="1"/>
  <c r="DC19" i="1" s="1"/>
  <c r="FA17" i="1"/>
  <c r="DC17" i="1" s="1"/>
  <c r="FA13" i="1"/>
  <c r="DC13" i="1" s="1"/>
  <c r="FA10" i="1"/>
  <c r="DC10" i="1" s="1"/>
  <c r="FA32" i="1"/>
  <c r="DC32" i="1" s="1"/>
  <c r="FA23" i="1"/>
  <c r="DC23" i="1" s="1"/>
  <c r="FA20" i="1"/>
  <c r="DC20" i="1" s="1"/>
  <c r="FA16" i="1"/>
  <c r="DC16" i="1" s="1"/>
  <c r="FA35" i="1"/>
  <c r="DC35" i="1" s="1"/>
  <c r="FA25" i="1"/>
  <c r="DC25" i="1" s="1"/>
  <c r="FA21" i="1"/>
  <c r="DC21" i="1" s="1"/>
  <c r="FA30" i="1"/>
  <c r="DC30" i="1" s="1"/>
  <c r="FA62" i="1"/>
  <c r="DC62" i="1" s="1"/>
  <c r="FA56" i="1"/>
  <c r="DC56" i="1" s="1"/>
  <c r="FA40" i="1"/>
  <c r="DC40" i="1" s="1"/>
  <c r="FA27" i="1"/>
  <c r="DC27" i="1" s="1"/>
  <c r="FA58" i="1"/>
  <c r="DC58" i="1" s="1"/>
  <c r="FA70" i="1"/>
  <c r="DC70" i="1" s="1"/>
  <c r="FA46" i="1"/>
  <c r="DC46" i="1" s="1"/>
  <c r="FA33" i="1"/>
  <c r="DC33" i="1" s="1"/>
  <c r="FA37" i="1"/>
  <c r="DC37" i="1" s="1"/>
  <c r="FA36" i="1"/>
  <c r="DC36" i="1" s="1"/>
  <c r="FA48" i="1"/>
  <c r="DC48" i="1" s="1"/>
  <c r="FA55" i="1"/>
  <c r="DC55" i="1" s="1"/>
  <c r="FA34" i="1"/>
  <c r="DC34" i="1" s="1"/>
  <c r="FA54" i="1"/>
  <c r="DC54" i="1" s="1"/>
  <c r="FA67" i="1"/>
  <c r="DC67" i="1" s="1"/>
  <c r="FA52" i="1"/>
  <c r="DC52" i="1" s="1"/>
  <c r="FA98" i="1"/>
  <c r="DC98" i="1" s="1"/>
  <c r="FA60" i="1"/>
  <c r="DC60" i="1" s="1"/>
  <c r="FA75" i="1"/>
  <c r="DC75" i="1" s="1"/>
  <c r="FA59" i="1"/>
  <c r="DC59" i="1" s="1"/>
  <c r="FA106" i="1"/>
  <c r="DC106" i="1" s="1"/>
  <c r="FA65" i="1"/>
  <c r="DC65" i="1" s="1"/>
  <c r="FA29" i="1"/>
  <c r="DC29" i="1" s="1"/>
  <c r="FA53" i="1"/>
  <c r="DC53" i="1" s="1"/>
  <c r="FA42" i="1"/>
  <c r="DC42" i="1" s="1"/>
  <c r="FA28" i="1"/>
  <c r="DC28" i="1" s="1"/>
  <c r="FA51" i="1"/>
  <c r="DC51" i="1" s="1"/>
  <c r="FA72" i="1"/>
  <c r="DC72" i="1" s="1"/>
  <c r="FA39" i="1"/>
  <c r="DC39" i="1" s="1"/>
  <c r="FA94" i="1"/>
  <c r="DC94" i="1" s="1"/>
  <c r="FA38" i="1"/>
  <c r="DC38" i="1" s="1"/>
  <c r="FA66" i="1"/>
  <c r="DC66" i="1" s="1"/>
  <c r="FA68" i="1"/>
  <c r="DC68" i="1" s="1"/>
  <c r="FA22" i="1"/>
  <c r="DC22" i="1" s="1"/>
  <c r="FA78" i="1"/>
  <c r="DC78" i="1" s="1"/>
  <c r="FA41" i="1"/>
  <c r="DC41" i="1" s="1"/>
  <c r="FA77" i="1"/>
  <c r="DC77" i="1" s="1"/>
  <c r="FA43" i="1"/>
  <c r="DC43" i="1" s="1"/>
  <c r="FA61" i="1"/>
  <c r="DC61" i="1" s="1"/>
  <c r="FA47" i="1"/>
  <c r="DC47" i="1" s="1"/>
  <c r="FA49" i="1"/>
  <c r="DC49" i="1" s="1"/>
  <c r="FA103" i="1"/>
  <c r="DC103" i="1" s="1"/>
  <c r="FA101" i="1"/>
  <c r="DC101" i="1" s="1"/>
  <c r="FA76" i="1"/>
  <c r="DC76" i="1" s="1"/>
  <c r="FA74" i="1"/>
  <c r="DC74" i="1" s="1"/>
  <c r="FA85" i="1"/>
  <c r="DC85" i="1" s="1"/>
  <c r="FA84" i="1"/>
  <c r="DC84" i="1" s="1"/>
  <c r="FA91" i="1"/>
  <c r="DC91" i="1" s="1"/>
  <c r="FA69" i="1"/>
  <c r="DC69" i="1" s="1"/>
  <c r="FA89" i="1"/>
  <c r="DC89" i="1" s="1"/>
  <c r="FA92" i="1"/>
  <c r="DC92" i="1" s="1"/>
  <c r="FA71" i="1"/>
  <c r="DC71" i="1" s="1"/>
  <c r="FA73" i="1"/>
  <c r="DC73" i="1" s="1"/>
  <c r="FA45" i="1"/>
  <c r="DC45" i="1" s="1"/>
  <c r="FA57" i="1"/>
  <c r="DC57" i="1" s="1"/>
  <c r="FA93" i="1"/>
  <c r="DC93" i="1" s="1"/>
  <c r="FA108" i="1"/>
  <c r="DC108" i="1" s="1"/>
  <c r="FA80" i="1"/>
  <c r="DC80" i="1" s="1"/>
  <c r="FA110" i="1"/>
  <c r="DC110" i="1" s="1"/>
  <c r="FA64" i="1"/>
  <c r="DC64" i="1" s="1"/>
  <c r="FA97" i="1"/>
  <c r="DC97" i="1" s="1"/>
  <c r="FA83" i="1"/>
  <c r="DC83" i="1" s="1"/>
  <c r="FA86" i="1"/>
  <c r="DC86" i="1" s="1"/>
  <c r="FA116" i="1"/>
  <c r="DC116" i="1" s="1"/>
  <c r="FA99" i="1"/>
  <c r="DC99" i="1" s="1"/>
  <c r="FA95" i="1"/>
  <c r="DC95" i="1" s="1"/>
  <c r="FA50" i="1"/>
  <c r="DC50" i="1" s="1"/>
  <c r="FA115" i="1"/>
  <c r="DC115" i="1" s="1"/>
  <c r="FA109" i="1"/>
  <c r="DC109" i="1" s="1"/>
  <c r="FA44" i="1"/>
  <c r="DC44" i="1" s="1"/>
  <c r="FA113" i="1"/>
  <c r="DC113" i="1" s="1"/>
  <c r="FA79" i="1"/>
  <c r="DC79" i="1" s="1"/>
  <c r="FA100" i="1"/>
  <c r="DC100" i="1" s="1"/>
  <c r="FA102" i="1"/>
  <c r="DC102" i="1" s="1"/>
  <c r="FA88" i="1"/>
  <c r="DC88" i="1" s="1"/>
  <c r="FA82" i="1"/>
  <c r="DC82" i="1" s="1"/>
  <c r="FA114" i="1"/>
  <c r="DC114" i="1" s="1"/>
  <c r="FA121" i="1"/>
  <c r="DC121" i="1" s="1"/>
  <c r="FA87" i="1"/>
  <c r="DC87" i="1" s="1"/>
  <c r="FA117" i="1"/>
  <c r="DC117" i="1" s="1"/>
  <c r="FA120" i="1"/>
  <c r="DC120" i="1" s="1"/>
  <c r="FA111" i="1"/>
  <c r="DC111" i="1" s="1"/>
  <c r="FA63" i="1"/>
  <c r="DC63" i="1" s="1"/>
  <c r="FA122" i="1"/>
  <c r="DC122" i="1" s="1"/>
  <c r="FA119" i="1"/>
  <c r="DC119" i="1" s="1"/>
  <c r="FA81" i="1"/>
  <c r="DC81" i="1" s="1"/>
  <c r="FA125" i="1"/>
  <c r="DC125" i="1" s="1"/>
  <c r="FA127" i="1"/>
  <c r="DC127" i="1" s="1"/>
  <c r="FA123" i="1"/>
  <c r="DC123" i="1" s="1"/>
  <c r="FA105" i="1"/>
  <c r="DC105" i="1" s="1"/>
  <c r="FA129" i="1"/>
  <c r="DC129" i="1" s="1"/>
  <c r="FA107" i="1"/>
  <c r="DC107" i="1" s="1"/>
  <c r="FA124" i="1"/>
  <c r="DC124" i="1" s="1"/>
  <c r="FA128" i="1"/>
  <c r="DC128" i="1" s="1"/>
  <c r="FA118" i="1"/>
  <c r="DC118" i="1" s="1"/>
  <c r="FA130" i="1"/>
  <c r="DC130" i="1" s="1"/>
  <c r="FA133" i="1"/>
  <c r="DC133" i="1" s="1"/>
  <c r="FA132" i="1"/>
  <c r="DC132" i="1" s="1"/>
  <c r="FA134" i="1"/>
  <c r="DC134" i="1" s="1"/>
  <c r="FA112" i="1"/>
  <c r="DC112" i="1" s="1"/>
  <c r="FA126" i="1"/>
  <c r="DC126" i="1" s="1"/>
  <c r="FA104" i="1"/>
  <c r="DC104" i="1" s="1"/>
  <c r="FA96" i="1"/>
  <c r="DC96" i="1" s="1"/>
  <c r="FA131" i="1"/>
  <c r="DC131" i="1" s="1"/>
  <c r="FA90" i="1"/>
  <c r="DC90" i="1" s="1"/>
  <c r="FA144" i="1"/>
  <c r="DC144" i="1" s="1"/>
  <c r="FA137" i="1"/>
  <c r="DC137" i="1" s="1"/>
  <c r="FA138" i="1"/>
  <c r="DC138" i="1" s="1"/>
  <c r="FA135" i="1"/>
  <c r="DC135" i="1" s="1"/>
  <c r="FA142" i="1"/>
  <c r="DC142" i="1" s="1"/>
  <c r="FA143" i="1"/>
  <c r="DC143" i="1" s="1"/>
  <c r="FA136" i="1"/>
  <c r="DC136" i="1" s="1"/>
  <c r="FA140" i="1"/>
  <c r="DC140" i="1" s="1"/>
  <c r="FA145" i="1"/>
  <c r="DC145" i="1" s="1"/>
  <c r="FA141" i="1"/>
  <c r="DC141" i="1" s="1"/>
  <c r="FA154" i="1"/>
  <c r="DC154" i="1" s="1"/>
  <c r="FA147" i="1"/>
  <c r="DC147" i="1" s="1"/>
  <c r="FA150" i="1"/>
  <c r="DC150" i="1" s="1"/>
  <c r="FA151" i="1"/>
  <c r="DC151" i="1" s="1"/>
  <c r="FA156" i="1"/>
  <c r="DC156" i="1" s="1"/>
  <c r="FA153" i="1"/>
  <c r="DC153" i="1" s="1"/>
  <c r="FA148" i="1"/>
  <c r="DC148" i="1" s="1"/>
  <c r="FA157" i="1"/>
  <c r="DC157" i="1" s="1"/>
  <c r="FA146" i="1"/>
  <c r="DC146" i="1" s="1"/>
  <c r="FA158" i="1"/>
  <c r="DC158" i="1" s="1"/>
  <c r="FA159" i="1"/>
  <c r="DC159" i="1" s="1"/>
  <c r="FA152" i="1"/>
  <c r="DC152" i="1" s="1"/>
  <c r="FA149" i="1"/>
  <c r="DC149" i="1" s="1"/>
  <c r="FA161" i="1"/>
  <c r="DC161" i="1" s="1"/>
  <c r="FA155" i="1"/>
  <c r="DC155" i="1" s="1"/>
  <c r="FA190" i="1"/>
  <c r="DC190" i="1" s="1"/>
  <c r="FA163" i="1"/>
  <c r="DC163" i="1" s="1"/>
  <c r="FA164" i="1"/>
  <c r="DC164" i="1" s="1"/>
  <c r="FA165" i="1"/>
  <c r="DC165" i="1" s="1"/>
  <c r="FA171" i="1"/>
  <c r="DC171" i="1" s="1"/>
  <c r="FA166" i="1"/>
  <c r="DC166" i="1" s="1"/>
  <c r="FA168" i="1"/>
  <c r="DC168" i="1" s="1"/>
  <c r="FA169" i="1"/>
  <c r="DC169" i="1" s="1"/>
  <c r="FA170" i="1"/>
  <c r="DC170" i="1" s="1"/>
  <c r="FA160" i="1"/>
  <c r="DC160" i="1" s="1"/>
  <c r="FA172" i="1"/>
  <c r="DC172" i="1" s="1"/>
  <c r="FA173" i="1"/>
  <c r="DC173" i="1" s="1"/>
  <c r="FA174" i="1"/>
  <c r="DC174" i="1" s="1"/>
  <c r="FA175" i="1"/>
  <c r="DC175" i="1" s="1"/>
  <c r="FA176" i="1"/>
  <c r="DC176" i="1" s="1"/>
  <c r="FA189" i="1"/>
  <c r="DC189" i="1" s="1"/>
  <c r="FA177" i="1"/>
  <c r="DC177" i="1" s="1"/>
  <c r="FA178" i="1"/>
  <c r="DC178" i="1" s="1"/>
  <c r="FA179" i="1"/>
  <c r="DC179" i="1" s="1"/>
  <c r="FA180" i="1"/>
  <c r="DC180" i="1" s="1"/>
  <c r="FA181" i="1"/>
  <c r="DC181" i="1" s="1"/>
  <c r="FA183" i="1"/>
  <c r="DC183" i="1" s="1"/>
  <c r="FA184" i="1"/>
  <c r="DC184" i="1" s="1"/>
  <c r="FA185" i="1"/>
  <c r="DC185" i="1" s="1"/>
  <c r="FA186" i="1"/>
  <c r="DC186" i="1" s="1"/>
  <c r="FA162" i="1"/>
  <c r="DC162" i="1" s="1"/>
  <c r="FA187" i="1"/>
  <c r="DC187" i="1" s="1"/>
  <c r="FA188" i="1"/>
  <c r="DC188" i="1" s="1"/>
  <c r="FA193" i="1"/>
  <c r="DC193" i="1" s="1"/>
  <c r="FA139" i="1"/>
  <c r="DC139" i="1" s="1"/>
  <c r="FA191" i="1"/>
  <c r="DC191" i="1" s="1"/>
  <c r="FA167" i="1"/>
  <c r="DC167" i="1" s="1"/>
  <c r="FA192" i="1"/>
  <c r="DC192" i="1" s="1"/>
  <c r="FA182" i="1"/>
  <c r="DC182" i="1" s="1"/>
  <c r="FA194" i="1"/>
  <c r="DC194" i="1" s="1"/>
  <c r="EU5" i="1" l="1"/>
  <c r="EX146" i="1"/>
  <c r="BP146" i="1" s="1"/>
  <c r="EX5" i="1" l="1"/>
  <c r="EU146" i="1"/>
  <c r="BJ146" i="1" s="1"/>
  <c r="EX193" i="1" l="1"/>
  <c r="EU193" i="1"/>
  <c r="EX148" i="1"/>
  <c r="EU148" i="1"/>
  <c r="EX184" i="1"/>
  <c r="EU184" i="1"/>
  <c r="EX17" i="1"/>
  <c r="EU17" i="1"/>
  <c r="EX140" i="1"/>
  <c r="EU140" i="1"/>
  <c r="EX182" i="1"/>
  <c r="EU182" i="1"/>
  <c r="EX95" i="1"/>
  <c r="EU95" i="1"/>
  <c r="EX52" i="1"/>
  <c r="EU52" i="1"/>
  <c r="EX56" i="1"/>
  <c r="EU56" i="1"/>
  <c r="EX38" i="1"/>
  <c r="EU38" i="1"/>
  <c r="EX75" i="1"/>
  <c r="EU75" i="1"/>
  <c r="EX72" i="1"/>
  <c r="EU72" i="1"/>
  <c r="EX35" i="1"/>
  <c r="EU35" i="1"/>
  <c r="EX55" i="1"/>
  <c r="EU55" i="1"/>
  <c r="EX40" i="1"/>
  <c r="EU40" i="1"/>
  <c r="EX31" i="1"/>
  <c r="EU31" i="1"/>
  <c r="EX113" i="1"/>
  <c r="EU113" i="1"/>
  <c r="EX88" i="1"/>
  <c r="EU88" i="1"/>
  <c r="EX91" i="1"/>
  <c r="EU91" i="1"/>
  <c r="EX133" i="1"/>
  <c r="EU133" i="1"/>
  <c r="EX190" i="1"/>
  <c r="EU190" i="1"/>
  <c r="EX54" i="1"/>
  <c r="EU54" i="1"/>
  <c r="EX39" i="1"/>
  <c r="EU39" i="1"/>
  <c r="EX73" i="1"/>
  <c r="EU73" i="1"/>
  <c r="EX62" i="1"/>
  <c r="EU62" i="1"/>
  <c r="EX161" i="1"/>
  <c r="EU161" i="1"/>
  <c r="EX3" i="1"/>
  <c r="EU3" i="1"/>
  <c r="EX93" i="1"/>
  <c r="EU93" i="1"/>
  <c r="EU159" i="1"/>
  <c r="EX159" i="1"/>
  <c r="EU131" i="1"/>
  <c r="EX131" i="1"/>
  <c r="EU41" i="1"/>
  <c r="EX41" i="1"/>
  <c r="EU152" i="1"/>
  <c r="EX152" i="1"/>
  <c r="EU42" i="1"/>
  <c r="EX42" i="1"/>
  <c r="EU96" i="1"/>
  <c r="EX96" i="1"/>
  <c r="EX69" i="1"/>
  <c r="EU69" i="1"/>
  <c r="EX43" i="1"/>
  <c r="EU43" i="1"/>
  <c r="EX160" i="1"/>
  <c r="EU160" i="1"/>
  <c r="EX63" i="1"/>
  <c r="EU63" i="1"/>
  <c r="EX107" i="1"/>
  <c r="EU107" i="1"/>
  <c r="EX50" i="1"/>
  <c r="EU50" i="1"/>
  <c r="EX108" i="1"/>
  <c r="EU108" i="1"/>
  <c r="EX19" i="1"/>
  <c r="EU19" i="1"/>
  <c r="EX103" i="1"/>
  <c r="EU103" i="1"/>
  <c r="EX28" i="1"/>
  <c r="EU28" i="1"/>
  <c r="EX167" i="1"/>
  <c r="EU167" i="1"/>
  <c r="EX188" i="1"/>
  <c r="EU188" i="1"/>
  <c r="EU144" i="1"/>
  <c r="EX144" i="1"/>
  <c r="EU187" i="1"/>
  <c r="EX187" i="1"/>
  <c r="EU98" i="1"/>
  <c r="EX98" i="1"/>
  <c r="EU165" i="1"/>
  <c r="EX165" i="1"/>
  <c r="EU183" i="1"/>
  <c r="EX183" i="1"/>
  <c r="EU61" i="1"/>
  <c r="EX61" i="1"/>
  <c r="EU155" i="1"/>
  <c r="EX155" i="1"/>
  <c r="EU89" i="1"/>
  <c r="EX89" i="1"/>
  <c r="EU121" i="1"/>
  <c r="EX121" i="1"/>
  <c r="EU166" i="1"/>
  <c r="EX166" i="1"/>
  <c r="EU7" i="1"/>
  <c r="EX7" i="1"/>
  <c r="EU10" i="1"/>
  <c r="EX10" i="1"/>
  <c r="EU86" i="1"/>
  <c r="EX86" i="1"/>
  <c r="EU8" i="1"/>
  <c r="EX8" i="1"/>
  <c r="EU101" i="1"/>
  <c r="EX101" i="1"/>
  <c r="EU100" i="1"/>
  <c r="EX100" i="1"/>
  <c r="EU137" i="1"/>
  <c r="EX137" i="1"/>
  <c r="EU70" i="1"/>
  <c r="EX70" i="1"/>
  <c r="EU32" i="1"/>
  <c r="EX32" i="1"/>
  <c r="EU71" i="1"/>
  <c r="EX71" i="1"/>
  <c r="EU83" i="1"/>
  <c r="EX83" i="1"/>
  <c r="EU11" i="1"/>
  <c r="EX11" i="1"/>
  <c r="EU99" i="1"/>
  <c r="EX99" i="1"/>
  <c r="EU79" i="1"/>
  <c r="EX79" i="1"/>
  <c r="EU142" i="1"/>
  <c r="EX142" i="1"/>
  <c r="EU151" i="1"/>
  <c r="EX151" i="1"/>
  <c r="EU20" i="1"/>
  <c r="EX20" i="1"/>
  <c r="EU150" i="1"/>
  <c r="EX150" i="1"/>
  <c r="EU175" i="1"/>
  <c r="EX175" i="1"/>
  <c r="EU106" i="1"/>
  <c r="EX106" i="1"/>
  <c r="EX102" i="1"/>
  <c r="EU102" i="1"/>
  <c r="EX110" i="1"/>
  <c r="EU110" i="1"/>
  <c r="EX153" i="1"/>
  <c r="EU153" i="1"/>
  <c r="EX114" i="1"/>
  <c r="EU114" i="1"/>
  <c r="EX82" i="1"/>
  <c r="EU82" i="1"/>
  <c r="EX126" i="1"/>
  <c r="EU126" i="1"/>
  <c r="EX33" i="1"/>
  <c r="EU33" i="1"/>
  <c r="EX120" i="1"/>
  <c r="EU120" i="1"/>
  <c r="EX48" i="1"/>
  <c r="EU48" i="1"/>
  <c r="EX34" i="1"/>
  <c r="EU34" i="1"/>
  <c r="EX170" i="1"/>
  <c r="EU170" i="1"/>
  <c r="EX30" i="1"/>
  <c r="EU30" i="1"/>
  <c r="EX169" i="1"/>
  <c r="EU169" i="1"/>
  <c r="EX18" i="1"/>
  <c r="EU18" i="1"/>
  <c r="EX21" i="1"/>
  <c r="EU21" i="1"/>
  <c r="EX81" i="1"/>
  <c r="EU81" i="1"/>
  <c r="EX136" i="1"/>
  <c r="EU136" i="1"/>
  <c r="EX138" i="1"/>
  <c r="EU138" i="1"/>
  <c r="EU14" i="1"/>
  <c r="EX14" i="1"/>
  <c r="EU143" i="1"/>
  <c r="EX143" i="1"/>
  <c r="EU76" i="1"/>
  <c r="EX76" i="1"/>
  <c r="EU22" i="1"/>
  <c r="EX22" i="1"/>
  <c r="EU194" i="1"/>
  <c r="EX194" i="1"/>
  <c r="EU129" i="1"/>
  <c r="EX129" i="1"/>
  <c r="EU24" i="1"/>
  <c r="EX24" i="1"/>
  <c r="EU15" i="1"/>
  <c r="EX15" i="1"/>
  <c r="EU181" i="1"/>
  <c r="EX181" i="1"/>
  <c r="EU67" i="1"/>
  <c r="EX67" i="1"/>
  <c r="EU46" i="1"/>
  <c r="EX46" i="1"/>
  <c r="EU12" i="1"/>
  <c r="EX12" i="1"/>
  <c r="EU125" i="1"/>
  <c r="EX125" i="1"/>
  <c r="EU16" i="1"/>
  <c r="EX16" i="1"/>
  <c r="EU180" i="1"/>
  <c r="EX180" i="1"/>
  <c r="EU66" i="1"/>
  <c r="EX66" i="1"/>
  <c r="EU29" i="1"/>
  <c r="EX29" i="1"/>
  <c r="EU135" i="1"/>
  <c r="EX135" i="1"/>
  <c r="EU147" i="1"/>
  <c r="EX147" i="1"/>
  <c r="EU118" i="1"/>
  <c r="EX118" i="1"/>
  <c r="EU178" i="1"/>
  <c r="EX178" i="1"/>
  <c r="EU87" i="1"/>
  <c r="EX87" i="1"/>
  <c r="EU80" i="1"/>
  <c r="EX80" i="1"/>
  <c r="EU47" i="1"/>
  <c r="EX47" i="1"/>
  <c r="EU176" i="1"/>
  <c r="EX176" i="1"/>
  <c r="EX132" i="1"/>
  <c r="EU132" i="1"/>
  <c r="EX58" i="1"/>
  <c r="EU58" i="1"/>
  <c r="EX77" i="1"/>
  <c r="EU77" i="1"/>
  <c r="EX128" i="1"/>
  <c r="EU128" i="1"/>
  <c r="EX122" i="1"/>
  <c r="EU122" i="1"/>
  <c r="EX173" i="1"/>
  <c r="EU173" i="1"/>
  <c r="EX171" i="1"/>
  <c r="EU171" i="1"/>
  <c r="EX191" i="1"/>
  <c r="EU191" i="1"/>
  <c r="EX117" i="1"/>
  <c r="EU117" i="1"/>
  <c r="EX156" i="1"/>
  <c r="EU156" i="1"/>
  <c r="EX105" i="1"/>
  <c r="EU105" i="1"/>
  <c r="EX59" i="1"/>
  <c r="EU59" i="1"/>
  <c r="EX94" i="1"/>
  <c r="EU94" i="1"/>
  <c r="EX44" i="1"/>
  <c r="EU44" i="1"/>
  <c r="EX64" i="1"/>
  <c r="EU64" i="1"/>
  <c r="EX168" i="1"/>
  <c r="EU168" i="1"/>
  <c r="EX26" i="1"/>
  <c r="EU26" i="1"/>
  <c r="EX27" i="1"/>
  <c r="EU27" i="1"/>
  <c r="EX111" i="1"/>
  <c r="EU111" i="1"/>
  <c r="EX90" i="1"/>
  <c r="EU90" i="1"/>
  <c r="EX162" i="1"/>
  <c r="EU162" i="1"/>
  <c r="EU119" i="1"/>
  <c r="EX119" i="1"/>
  <c r="EU2" i="1"/>
  <c r="EX2" i="1"/>
  <c r="EU186" i="1"/>
  <c r="EX186" i="1"/>
  <c r="EU192" i="1"/>
  <c r="EX192" i="1"/>
  <c r="EX163" i="1"/>
  <c r="EU163" i="1"/>
  <c r="EX4" i="1"/>
  <c r="EU4" i="1"/>
  <c r="EX65" i="1"/>
  <c r="EU65" i="1"/>
  <c r="EX185" i="1"/>
  <c r="EU185" i="1"/>
  <c r="EX116" i="1"/>
  <c r="EU116" i="1"/>
  <c r="EX112" i="1"/>
  <c r="EU112" i="1"/>
  <c r="EX139" i="1"/>
  <c r="EU139" i="1"/>
  <c r="EX154" i="1"/>
  <c r="EU154" i="1"/>
  <c r="EX97" i="1"/>
  <c r="EU97" i="1"/>
  <c r="EX92" i="1"/>
  <c r="EU92" i="1"/>
  <c r="EX25" i="1"/>
  <c r="EU25" i="1"/>
  <c r="EX74" i="1"/>
  <c r="EU74" i="1"/>
  <c r="EX130" i="1"/>
  <c r="EU130" i="1"/>
  <c r="EX13" i="1"/>
  <c r="EU13" i="1"/>
  <c r="EX84" i="1"/>
  <c r="EU84" i="1"/>
  <c r="EX9" i="1"/>
  <c r="EU9" i="1"/>
  <c r="EX23" i="1"/>
  <c r="EU23" i="1"/>
  <c r="EX109" i="1"/>
  <c r="EU109" i="1"/>
  <c r="EX6" i="1"/>
  <c r="EU6" i="1"/>
  <c r="EX179" i="1"/>
  <c r="EU179" i="1"/>
  <c r="EX115" i="1"/>
  <c r="EU115" i="1"/>
  <c r="EX141" i="1"/>
  <c r="EU141" i="1"/>
  <c r="EX157" i="1"/>
  <c r="EU157" i="1"/>
  <c r="EX177" i="1"/>
  <c r="EU177" i="1"/>
  <c r="EX145" i="1"/>
  <c r="EU145" i="1"/>
  <c r="EX189" i="1"/>
  <c r="EU189" i="1"/>
  <c r="EX85" i="1"/>
  <c r="EU85" i="1"/>
  <c r="EX53" i="1"/>
  <c r="EU53" i="1"/>
  <c r="EX68" i="1"/>
  <c r="EU68" i="1"/>
  <c r="EX158" i="1"/>
  <c r="EU158" i="1"/>
  <c r="EX174" i="1"/>
  <c r="EU174" i="1"/>
  <c r="EX124" i="1"/>
  <c r="EU124" i="1"/>
  <c r="EX123" i="1"/>
  <c r="EU123" i="1"/>
  <c r="EX172" i="1"/>
  <c r="EU172" i="1"/>
  <c r="EX149" i="1"/>
  <c r="EU149" i="1"/>
  <c r="EX164" i="1"/>
  <c r="EU164" i="1"/>
  <c r="EX37" i="1"/>
  <c r="EU37" i="1"/>
  <c r="EX127" i="1"/>
  <c r="EU127" i="1"/>
  <c r="EX134" i="1"/>
  <c r="EU134" i="1"/>
  <c r="EX51" i="1"/>
  <c r="EU51" i="1"/>
  <c r="EX36" i="1"/>
  <c r="EU36" i="1"/>
  <c r="EX57" i="1"/>
  <c r="EU57" i="1"/>
  <c r="EX45" i="1"/>
  <c r="EU45" i="1"/>
  <c r="EX78" i="1"/>
  <c r="EU78" i="1"/>
  <c r="EX60" i="1"/>
  <c r="EU60" i="1"/>
  <c r="EX49" i="1"/>
  <c r="EU49" i="1"/>
  <c r="EX104" i="1"/>
  <c r="EU104" i="1"/>
  <c r="DD130" i="1"/>
  <c r="DD47" i="1"/>
  <c r="DD101" i="1"/>
  <c r="DD155" i="1"/>
  <c r="DD2" i="1"/>
  <c r="DD43" i="1" l="1"/>
  <c r="DD20" i="1" l="1"/>
  <c r="DD85" i="1"/>
  <c r="DD129" i="1"/>
  <c r="DD9" i="1"/>
  <c r="DD11" i="1"/>
  <c r="DD3" i="1"/>
  <c r="DD5" i="1"/>
  <c r="DD4" i="1"/>
  <c r="DD17" i="1"/>
  <c r="CS144" i="1" l="1"/>
  <c r="CS14" i="1"/>
  <c r="CS163" i="1"/>
  <c r="CS188" i="1"/>
  <c r="CS119" i="1"/>
  <c r="CS2" i="1"/>
  <c r="CS4" i="1"/>
  <c r="CS138" i="1"/>
  <c r="CS187" i="1"/>
  <c r="CS143" i="1"/>
  <c r="CS65" i="1"/>
  <c r="CS162" i="1"/>
  <c r="CS98" i="1"/>
  <c r="CS186" i="1"/>
  <c r="CS185" i="1"/>
  <c r="CS148" i="1"/>
  <c r="CS165" i="1"/>
  <c r="CS76" i="1"/>
  <c r="CS116" i="1"/>
  <c r="CS184" i="1"/>
  <c r="CS183" i="1"/>
  <c r="CS192" i="1"/>
  <c r="CS112" i="1"/>
  <c r="CS17" i="1"/>
  <c r="CS61" i="1"/>
  <c r="CS22" i="1"/>
  <c r="CS139" i="1"/>
  <c r="CS140" i="1"/>
  <c r="CS155" i="1"/>
  <c r="CS194" i="1"/>
  <c r="CS154" i="1"/>
  <c r="CS182" i="1"/>
  <c r="CS89" i="1"/>
  <c r="CS129" i="1"/>
  <c r="CS97" i="1"/>
  <c r="CS95" i="1"/>
  <c r="CS121" i="1"/>
  <c r="CS24" i="1"/>
  <c r="CS92" i="1"/>
  <c r="CS52" i="1"/>
  <c r="CS166" i="1"/>
  <c r="CS15" i="1"/>
  <c r="CS25" i="1"/>
  <c r="CS56" i="1"/>
  <c r="CS7" i="1"/>
  <c r="CS181" i="1"/>
  <c r="CS74" i="1"/>
  <c r="CS38" i="1"/>
  <c r="CS10" i="1"/>
  <c r="CS67" i="1"/>
  <c r="CS130" i="1"/>
  <c r="CS75" i="1"/>
  <c r="CS86" i="1"/>
  <c r="CS46" i="1"/>
  <c r="CS13" i="1"/>
  <c r="CS72" i="1"/>
  <c r="CS8" i="1"/>
  <c r="CS12" i="1"/>
  <c r="CS84" i="1"/>
  <c r="CS35" i="1"/>
  <c r="CS101" i="1"/>
  <c r="CS125" i="1"/>
  <c r="CS9" i="1"/>
  <c r="CS55" i="1"/>
  <c r="CS100" i="1"/>
  <c r="CS16" i="1"/>
  <c r="CS23" i="1"/>
  <c r="CS40" i="1"/>
  <c r="CS137" i="1"/>
  <c r="CS180" i="1"/>
  <c r="CS109" i="1"/>
  <c r="CS31" i="1"/>
  <c r="CS70" i="1"/>
  <c r="CS66" i="1"/>
  <c r="CS6" i="1"/>
  <c r="CS113" i="1"/>
  <c r="CS32" i="1"/>
  <c r="CS29" i="1"/>
  <c r="CS179" i="1"/>
  <c r="CS88" i="1"/>
  <c r="CS71" i="1"/>
  <c r="CS135" i="1"/>
  <c r="CS115" i="1"/>
  <c r="CS91" i="1"/>
  <c r="CS83" i="1"/>
  <c r="CS147" i="1"/>
  <c r="CS141" i="1"/>
  <c r="CS133" i="1"/>
  <c r="CS11" i="1"/>
  <c r="CS118" i="1"/>
  <c r="CS157" i="1"/>
  <c r="CS190" i="1"/>
  <c r="CS99" i="1"/>
  <c r="CS178" i="1"/>
  <c r="CS177" i="1"/>
  <c r="CS54" i="1"/>
  <c r="CS79" i="1"/>
  <c r="CS87" i="1"/>
  <c r="CS145" i="1"/>
  <c r="CS39" i="1"/>
  <c r="CS142" i="1"/>
  <c r="CS80" i="1"/>
  <c r="CS189" i="1"/>
  <c r="CS73" i="1"/>
  <c r="CS151" i="1"/>
  <c r="CS47" i="1"/>
  <c r="CS85" i="1"/>
  <c r="CS62" i="1"/>
  <c r="CS20" i="1"/>
  <c r="CS176" i="1"/>
  <c r="CS53" i="1"/>
  <c r="CS161" i="1"/>
  <c r="CS150" i="1"/>
  <c r="CS132" i="1"/>
  <c r="CS68" i="1"/>
  <c r="CS3" i="1"/>
  <c r="CS175" i="1"/>
  <c r="CS58" i="1"/>
  <c r="CS158" i="1"/>
  <c r="CS93" i="1"/>
  <c r="CS106" i="1"/>
  <c r="CS77" i="1"/>
  <c r="CS174" i="1"/>
  <c r="CS5" i="1"/>
  <c r="CS159" i="1"/>
  <c r="CS102" i="1"/>
  <c r="CS128" i="1"/>
  <c r="CS124" i="1"/>
  <c r="CS131" i="1"/>
  <c r="CS110" i="1"/>
  <c r="CS122" i="1"/>
  <c r="CS123" i="1"/>
  <c r="CS41" i="1"/>
  <c r="CS153" i="1"/>
  <c r="CS173" i="1"/>
  <c r="CS172" i="1"/>
  <c r="CS152" i="1"/>
  <c r="CS114" i="1"/>
  <c r="CS171" i="1"/>
  <c r="CS149" i="1"/>
  <c r="CS42" i="1"/>
  <c r="CS82" i="1"/>
  <c r="CS191" i="1"/>
  <c r="CS164" i="1"/>
  <c r="CS96" i="1"/>
  <c r="CS126" i="1"/>
  <c r="CS117" i="1"/>
  <c r="CS37" i="1"/>
  <c r="CS69" i="1"/>
  <c r="CS33" i="1"/>
  <c r="CS156" i="1"/>
  <c r="CS127" i="1"/>
  <c r="CS43" i="1"/>
  <c r="CS120" i="1"/>
  <c r="CS105" i="1"/>
  <c r="CS134" i="1"/>
  <c r="CS160" i="1"/>
  <c r="CS48" i="1"/>
  <c r="CS59" i="1"/>
  <c r="CS51" i="1"/>
  <c r="CS63" i="1"/>
  <c r="CS34" i="1"/>
  <c r="CS94" i="1"/>
  <c r="CS36" i="1"/>
  <c r="CS107" i="1"/>
  <c r="CS170" i="1"/>
  <c r="CS44" i="1"/>
  <c r="CS57" i="1"/>
  <c r="CS50" i="1"/>
  <c r="CS30" i="1"/>
  <c r="CS64" i="1"/>
  <c r="CS45" i="1"/>
  <c r="CS108" i="1"/>
  <c r="CS169" i="1"/>
  <c r="CS168" i="1"/>
  <c r="CS78" i="1"/>
  <c r="CS19" i="1"/>
  <c r="CS18" i="1"/>
  <c r="CS26" i="1"/>
  <c r="CS60" i="1"/>
  <c r="CS103" i="1"/>
  <c r="CS21" i="1"/>
  <c r="CS27" i="1"/>
  <c r="CS49" i="1"/>
  <c r="CS28" i="1"/>
  <c r="CS81" i="1"/>
  <c r="CS111" i="1"/>
  <c r="CS104" i="1"/>
  <c r="CS167" i="1"/>
  <c r="CS136" i="1"/>
  <c r="CS90" i="1"/>
  <c r="CS146" i="1"/>
  <c r="CS193" i="1"/>
  <c r="BP193" i="1"/>
  <c r="BP144" i="1"/>
  <c r="BP14" i="1"/>
  <c r="BP163" i="1"/>
  <c r="BP188" i="1"/>
  <c r="BP119" i="1"/>
  <c r="BP2" i="1"/>
  <c r="BP4" i="1"/>
  <c r="BP138" i="1"/>
  <c r="BP187" i="1"/>
  <c r="BP143" i="1"/>
  <c r="BP65" i="1"/>
  <c r="BP162" i="1"/>
  <c r="BP98" i="1"/>
  <c r="BP186" i="1"/>
  <c r="BP185" i="1"/>
  <c r="BP148" i="1"/>
  <c r="BP165" i="1"/>
  <c r="BP76" i="1"/>
  <c r="BP116" i="1"/>
  <c r="BP184" i="1"/>
  <c r="BP183" i="1"/>
  <c r="BP192" i="1"/>
  <c r="BP112" i="1"/>
  <c r="BP17" i="1"/>
  <c r="BP61" i="1"/>
  <c r="BP22" i="1"/>
  <c r="BP139" i="1"/>
  <c r="BP140" i="1"/>
  <c r="BP155" i="1"/>
  <c r="BP194" i="1"/>
  <c r="BP154" i="1"/>
  <c r="BP182" i="1"/>
  <c r="BP89" i="1"/>
  <c r="BP129" i="1"/>
  <c r="BP97" i="1"/>
  <c r="BP95" i="1"/>
  <c r="BP121" i="1"/>
  <c r="BP24" i="1"/>
  <c r="BP92" i="1"/>
  <c r="BP52" i="1"/>
  <c r="BP166" i="1"/>
  <c r="BP15" i="1"/>
  <c r="BP25" i="1"/>
  <c r="BP56" i="1"/>
  <c r="BP7" i="1"/>
  <c r="BP181" i="1"/>
  <c r="BP74" i="1"/>
  <c r="BP38" i="1"/>
  <c r="BP10" i="1"/>
  <c r="BP67" i="1"/>
  <c r="BP130" i="1"/>
  <c r="BP75" i="1"/>
  <c r="BP86" i="1"/>
  <c r="BP46" i="1"/>
  <c r="BP13" i="1"/>
  <c r="BP72" i="1"/>
  <c r="BP8" i="1"/>
  <c r="BP12" i="1"/>
  <c r="BP84" i="1"/>
  <c r="BP35" i="1"/>
  <c r="BP101" i="1"/>
  <c r="BP125" i="1"/>
  <c r="BP9" i="1"/>
  <c r="BP55" i="1"/>
  <c r="BP100" i="1"/>
  <c r="BP16" i="1"/>
  <c r="BP23" i="1"/>
  <c r="BP40" i="1"/>
  <c r="BP137" i="1"/>
  <c r="BP180" i="1"/>
  <c r="BP109" i="1"/>
  <c r="BP31" i="1"/>
  <c r="BP70" i="1"/>
  <c r="BP66" i="1"/>
  <c r="BP6" i="1"/>
  <c r="BP113" i="1"/>
  <c r="BP32" i="1"/>
  <c r="BP29" i="1"/>
  <c r="BP179" i="1"/>
  <c r="BP88" i="1"/>
  <c r="BP71" i="1"/>
  <c r="BP135" i="1"/>
  <c r="BP115" i="1"/>
  <c r="BP91" i="1"/>
  <c r="BP83" i="1"/>
  <c r="BP147" i="1"/>
  <c r="BP141" i="1"/>
  <c r="BP133" i="1"/>
  <c r="BP11" i="1"/>
  <c r="BP118" i="1"/>
  <c r="BP157" i="1"/>
  <c r="BP190" i="1"/>
  <c r="BP99" i="1"/>
  <c r="BP178" i="1"/>
  <c r="BP177" i="1"/>
  <c r="BP54" i="1"/>
  <c r="BP79" i="1"/>
  <c r="BP87" i="1"/>
  <c r="BP145" i="1"/>
  <c r="BP39" i="1"/>
  <c r="BP142" i="1"/>
  <c r="BP80" i="1"/>
  <c r="BP189" i="1"/>
  <c r="BP73" i="1"/>
  <c r="BP151" i="1"/>
  <c r="BP47" i="1"/>
  <c r="BP85" i="1"/>
  <c r="BP62" i="1"/>
  <c r="BP20" i="1"/>
  <c r="BP176" i="1"/>
  <c r="BP53" i="1"/>
  <c r="BP161" i="1"/>
  <c r="BP150" i="1"/>
  <c r="BP132" i="1"/>
  <c r="BP68" i="1"/>
  <c r="BP3" i="1"/>
  <c r="BP175" i="1"/>
  <c r="BP58" i="1"/>
  <c r="BP158" i="1"/>
  <c r="BP93" i="1"/>
  <c r="BP106" i="1"/>
  <c r="BP77" i="1"/>
  <c r="BP174" i="1"/>
  <c r="BP5" i="1"/>
  <c r="BP159" i="1"/>
  <c r="BP102" i="1"/>
  <c r="BP128" i="1"/>
  <c r="BP124" i="1"/>
  <c r="BP131" i="1"/>
  <c r="BP110" i="1"/>
  <c r="BP122" i="1"/>
  <c r="BP123" i="1"/>
  <c r="BP41" i="1"/>
  <c r="BP153" i="1"/>
  <c r="BP173" i="1"/>
  <c r="BP172" i="1"/>
  <c r="BP152" i="1"/>
  <c r="BP114" i="1"/>
  <c r="BP171" i="1"/>
  <c r="BP149" i="1"/>
  <c r="BP42" i="1"/>
  <c r="BP82" i="1"/>
  <c r="BP191" i="1"/>
  <c r="BP164" i="1"/>
  <c r="BP96" i="1"/>
  <c r="BP126" i="1"/>
  <c r="BP117" i="1"/>
  <c r="BP37" i="1"/>
  <c r="BP69" i="1"/>
  <c r="BP33" i="1"/>
  <c r="BP156" i="1"/>
  <c r="BP127" i="1"/>
  <c r="BP43" i="1"/>
  <c r="BP120" i="1"/>
  <c r="BP105" i="1"/>
  <c r="BP134" i="1"/>
  <c r="BP160" i="1"/>
  <c r="BP48" i="1"/>
  <c r="BP59" i="1"/>
  <c r="BP51" i="1"/>
  <c r="BP63" i="1"/>
  <c r="BP34" i="1"/>
  <c r="BP94" i="1"/>
  <c r="BP36" i="1"/>
  <c r="BP107" i="1"/>
  <c r="BP170" i="1"/>
  <c r="BP44" i="1"/>
  <c r="BP57" i="1"/>
  <c r="BP50" i="1"/>
  <c r="BP30" i="1"/>
  <c r="BP64" i="1"/>
  <c r="BP45" i="1"/>
  <c r="BP108" i="1"/>
  <c r="BP169" i="1"/>
  <c r="BP168" i="1"/>
  <c r="BP78" i="1"/>
  <c r="BP19" i="1"/>
  <c r="BP18" i="1"/>
  <c r="BP26" i="1"/>
  <c r="BP60" i="1"/>
  <c r="BP103" i="1"/>
  <c r="BP21" i="1"/>
  <c r="BP27" i="1"/>
  <c r="BP49" i="1"/>
  <c r="BP28" i="1"/>
  <c r="BP81" i="1"/>
  <c r="BP111" i="1"/>
  <c r="BP104" i="1"/>
  <c r="BP167" i="1"/>
  <c r="BP136" i="1"/>
  <c r="BP90" i="1"/>
  <c r="BJ14" i="1"/>
  <c r="BJ163" i="1"/>
  <c r="BJ138" i="1"/>
  <c r="BJ143" i="1"/>
  <c r="BJ65" i="1"/>
  <c r="BJ148" i="1"/>
  <c r="BJ76" i="1"/>
  <c r="BJ116" i="1"/>
  <c r="BJ17" i="1"/>
  <c r="BJ22" i="1"/>
  <c r="BJ139" i="1"/>
  <c r="BJ182" i="1"/>
  <c r="BJ129" i="1"/>
  <c r="BJ97" i="1"/>
  <c r="BJ52" i="1"/>
  <c r="BJ15" i="1"/>
  <c r="BJ25" i="1"/>
  <c r="BJ38" i="1"/>
  <c r="BJ67" i="1"/>
  <c r="BJ130" i="1"/>
  <c r="BJ72" i="1"/>
  <c r="BJ12" i="1"/>
  <c r="BJ84" i="1"/>
  <c r="BJ55" i="1"/>
  <c r="BJ16" i="1"/>
  <c r="BJ23" i="1"/>
  <c r="BJ31" i="1"/>
  <c r="BJ66" i="1"/>
  <c r="BJ6" i="1"/>
  <c r="BJ88" i="1"/>
  <c r="BJ135" i="1"/>
  <c r="BJ115" i="1"/>
  <c r="BJ133" i="1"/>
  <c r="BJ118" i="1"/>
  <c r="BJ157" i="1"/>
  <c r="BJ54" i="1"/>
  <c r="BJ87" i="1"/>
  <c r="BJ145" i="1"/>
  <c r="BJ73" i="1"/>
  <c r="BJ47" i="1"/>
  <c r="BJ85" i="1"/>
  <c r="BJ161" i="1"/>
  <c r="BJ132" i="1"/>
  <c r="BJ68" i="1"/>
  <c r="BJ93" i="1"/>
  <c r="BJ77" i="1"/>
  <c r="BJ174" i="1"/>
  <c r="BJ124" i="1"/>
  <c r="BJ110" i="1"/>
  <c r="BJ122" i="1"/>
  <c r="BJ172" i="1"/>
  <c r="BJ114" i="1"/>
  <c r="BJ171" i="1"/>
  <c r="BJ164" i="1"/>
  <c r="BJ126" i="1"/>
  <c r="BJ117" i="1"/>
  <c r="BJ127" i="1"/>
  <c r="BJ120" i="1"/>
  <c r="BJ105" i="1"/>
  <c r="BJ51" i="1"/>
  <c r="BJ34" i="1"/>
  <c r="BJ94" i="1"/>
  <c r="BJ57" i="1"/>
  <c r="BJ30" i="1"/>
  <c r="BJ64" i="1"/>
  <c r="BJ78" i="1"/>
  <c r="BJ18" i="1"/>
  <c r="BJ26" i="1"/>
  <c r="BJ49" i="1"/>
  <c r="BJ81" i="1"/>
  <c r="BJ111" i="1"/>
  <c r="CN193" i="1"/>
  <c r="CN144" i="1"/>
  <c r="CN14" i="1"/>
  <c r="CN163" i="1"/>
  <c r="CN188" i="1"/>
  <c r="CN119" i="1"/>
  <c r="CN2" i="1"/>
  <c r="CN4" i="1"/>
  <c r="CN138" i="1"/>
  <c r="CN187" i="1"/>
  <c r="CN143" i="1"/>
  <c r="CN65" i="1"/>
  <c r="CN162" i="1"/>
  <c r="CN98" i="1"/>
  <c r="CN186" i="1"/>
  <c r="CN185" i="1"/>
  <c r="CN148" i="1"/>
  <c r="CN165" i="1"/>
  <c r="CN76" i="1"/>
  <c r="CN116" i="1"/>
  <c r="CN184" i="1"/>
  <c r="CN183" i="1"/>
  <c r="CN192" i="1"/>
  <c r="CN112" i="1"/>
  <c r="CN17" i="1"/>
  <c r="CN61" i="1"/>
  <c r="CN22" i="1"/>
  <c r="CN139" i="1"/>
  <c r="CN140" i="1"/>
  <c r="CN155" i="1"/>
  <c r="CN194" i="1"/>
  <c r="CN154" i="1"/>
  <c r="CN182" i="1"/>
  <c r="CN89" i="1"/>
  <c r="CN129" i="1"/>
  <c r="CN97" i="1"/>
  <c r="CN95" i="1"/>
  <c r="CN121" i="1"/>
  <c r="CN24" i="1"/>
  <c r="CN92" i="1"/>
  <c r="CN52" i="1"/>
  <c r="CN166" i="1"/>
  <c r="CN15" i="1"/>
  <c r="CN25" i="1"/>
  <c r="CN56" i="1"/>
  <c r="CN7" i="1"/>
  <c r="CN181" i="1"/>
  <c r="CN74" i="1"/>
  <c r="CN38" i="1"/>
  <c r="CN10" i="1"/>
  <c r="CN67" i="1"/>
  <c r="CN130" i="1"/>
  <c r="CN75" i="1"/>
  <c r="CN86" i="1"/>
  <c r="CN46" i="1"/>
  <c r="CN13" i="1"/>
  <c r="CN72" i="1"/>
  <c r="CN8" i="1"/>
  <c r="CN12" i="1"/>
  <c r="CN84" i="1"/>
  <c r="CN35" i="1"/>
  <c r="CN101" i="1"/>
  <c r="CN125" i="1"/>
  <c r="CN9" i="1"/>
  <c r="CN55" i="1"/>
  <c r="CN100" i="1"/>
  <c r="CN16" i="1"/>
  <c r="CN23" i="1"/>
  <c r="CN40" i="1"/>
  <c r="CN137" i="1"/>
  <c r="CN180" i="1"/>
  <c r="CN109" i="1"/>
  <c r="CN31" i="1"/>
  <c r="CN70" i="1"/>
  <c r="CN66" i="1"/>
  <c r="CN6" i="1"/>
  <c r="CN113" i="1"/>
  <c r="CN32" i="1"/>
  <c r="CN29" i="1"/>
  <c r="CN179" i="1"/>
  <c r="CN88" i="1"/>
  <c r="CN71" i="1"/>
  <c r="CN135" i="1"/>
  <c r="CN115" i="1"/>
  <c r="CN91" i="1"/>
  <c r="CN83" i="1"/>
  <c r="CN147" i="1"/>
  <c r="CN141" i="1"/>
  <c r="CN133" i="1"/>
  <c r="CN11" i="1"/>
  <c r="CN118" i="1"/>
  <c r="CN157" i="1"/>
  <c r="CN190" i="1"/>
  <c r="CN99" i="1"/>
  <c r="CN178" i="1"/>
  <c r="CN177" i="1"/>
  <c r="CN54" i="1"/>
  <c r="CN79" i="1"/>
  <c r="CN87" i="1"/>
  <c r="CN145" i="1"/>
  <c r="CN39" i="1"/>
  <c r="CN142" i="1"/>
  <c r="CN80" i="1"/>
  <c r="CN189" i="1"/>
  <c r="CN73" i="1"/>
  <c r="CN151" i="1"/>
  <c r="CN47" i="1"/>
  <c r="CN85" i="1"/>
  <c r="CN62" i="1"/>
  <c r="CN20" i="1"/>
  <c r="CN176" i="1"/>
  <c r="CN53" i="1"/>
  <c r="CN161" i="1"/>
  <c r="CN150" i="1"/>
  <c r="CN132" i="1"/>
  <c r="CN68" i="1"/>
  <c r="CN3" i="1"/>
  <c r="CN175" i="1"/>
  <c r="CN58" i="1"/>
  <c r="CN158" i="1"/>
  <c r="CN93" i="1"/>
  <c r="CN106" i="1"/>
  <c r="CN77" i="1"/>
  <c r="CN174" i="1"/>
  <c r="CN5" i="1"/>
  <c r="CN159" i="1"/>
  <c r="CN102" i="1"/>
  <c r="CN128" i="1"/>
  <c r="CN124" i="1"/>
  <c r="CN131" i="1"/>
  <c r="CN110" i="1"/>
  <c r="CN122" i="1"/>
  <c r="CN123" i="1"/>
  <c r="CN41" i="1"/>
  <c r="CN153" i="1"/>
  <c r="CN173" i="1"/>
  <c r="CN172" i="1"/>
  <c r="CN152" i="1"/>
  <c r="CN114" i="1"/>
  <c r="CN171" i="1"/>
  <c r="CN149" i="1"/>
  <c r="CN42" i="1"/>
  <c r="CN82" i="1"/>
  <c r="CN191" i="1"/>
  <c r="CN164" i="1"/>
  <c r="CN96" i="1"/>
  <c r="CN126" i="1"/>
  <c r="CN117" i="1"/>
  <c r="CN37" i="1"/>
  <c r="CN69" i="1"/>
  <c r="CN33" i="1"/>
  <c r="CN156" i="1"/>
  <c r="CN127" i="1"/>
  <c r="CN43" i="1"/>
  <c r="CN120" i="1"/>
  <c r="CN105" i="1"/>
  <c r="CN134" i="1"/>
  <c r="CN160" i="1"/>
  <c r="CN48" i="1"/>
  <c r="CN59" i="1"/>
  <c r="CN51" i="1"/>
  <c r="CN63" i="1"/>
  <c r="CN34" i="1"/>
  <c r="CN94" i="1"/>
  <c r="CN36" i="1"/>
  <c r="CN107" i="1"/>
  <c r="CN170" i="1"/>
  <c r="CN44" i="1"/>
  <c r="CN57" i="1"/>
  <c r="CN50" i="1"/>
  <c r="CN30" i="1"/>
  <c r="CN64" i="1"/>
  <c r="CN45" i="1"/>
  <c r="CN108" i="1"/>
  <c r="CN169" i="1"/>
  <c r="CN168" i="1"/>
  <c r="CN78" i="1"/>
  <c r="CN19" i="1"/>
  <c r="CN18" i="1"/>
  <c r="CN26" i="1"/>
  <c r="CN60" i="1"/>
  <c r="CN103" i="1"/>
  <c r="CN21" i="1"/>
  <c r="CN27" i="1"/>
  <c r="CN49" i="1"/>
  <c r="CN28" i="1"/>
  <c r="CN81" i="1"/>
  <c r="CN111" i="1"/>
  <c r="CN104" i="1"/>
  <c r="CN167" i="1"/>
  <c r="CN136" i="1"/>
  <c r="CN90" i="1"/>
  <c r="CN146" i="1"/>
  <c r="CE146" i="1"/>
  <c r="EI193" i="1"/>
  <c r="DA193" i="1" s="1"/>
  <c r="EI144" i="1"/>
  <c r="DA144" i="1" s="1"/>
  <c r="EI14" i="1"/>
  <c r="DA14" i="1" s="1"/>
  <c r="EI163" i="1"/>
  <c r="DA163" i="1" s="1"/>
  <c r="EI188" i="1"/>
  <c r="DA188" i="1" s="1"/>
  <c r="EI119" i="1"/>
  <c r="DA119" i="1" s="1"/>
  <c r="EI2" i="1"/>
  <c r="DA2" i="1" s="1"/>
  <c r="EI4" i="1"/>
  <c r="DA4" i="1" s="1"/>
  <c r="EI138" i="1"/>
  <c r="DA138" i="1" s="1"/>
  <c r="EI187" i="1"/>
  <c r="DA187" i="1" s="1"/>
  <c r="EI143" i="1"/>
  <c r="DA143" i="1" s="1"/>
  <c r="EI65" i="1"/>
  <c r="DA65" i="1" s="1"/>
  <c r="EI162" i="1"/>
  <c r="DA162" i="1" s="1"/>
  <c r="EI98" i="1"/>
  <c r="DA98" i="1" s="1"/>
  <c r="EI186" i="1"/>
  <c r="DA186" i="1" s="1"/>
  <c r="EI185" i="1"/>
  <c r="DA185" i="1" s="1"/>
  <c r="EI148" i="1"/>
  <c r="DA148" i="1" s="1"/>
  <c r="EI165" i="1"/>
  <c r="DA165" i="1" s="1"/>
  <c r="EI76" i="1"/>
  <c r="DA76" i="1" s="1"/>
  <c r="EI116" i="1"/>
  <c r="DA116" i="1" s="1"/>
  <c r="EI184" i="1"/>
  <c r="DA184" i="1" s="1"/>
  <c r="EI183" i="1"/>
  <c r="DA183" i="1" s="1"/>
  <c r="EI192" i="1"/>
  <c r="DA192" i="1" s="1"/>
  <c r="EI112" i="1"/>
  <c r="DA112" i="1" s="1"/>
  <c r="EI17" i="1"/>
  <c r="DA17" i="1" s="1"/>
  <c r="EI61" i="1"/>
  <c r="DA61" i="1" s="1"/>
  <c r="EI22" i="1"/>
  <c r="DA22" i="1" s="1"/>
  <c r="EI139" i="1"/>
  <c r="DA139" i="1" s="1"/>
  <c r="EI140" i="1"/>
  <c r="DA140" i="1" s="1"/>
  <c r="EI155" i="1"/>
  <c r="DA155" i="1" s="1"/>
  <c r="EI194" i="1"/>
  <c r="DA194" i="1" s="1"/>
  <c r="EI154" i="1"/>
  <c r="DA154" i="1" s="1"/>
  <c r="EI182" i="1"/>
  <c r="DA182" i="1" s="1"/>
  <c r="EI89" i="1"/>
  <c r="DA89" i="1" s="1"/>
  <c r="EI129" i="1"/>
  <c r="DA129" i="1" s="1"/>
  <c r="EI97" i="1"/>
  <c r="DA97" i="1" s="1"/>
  <c r="EI95" i="1"/>
  <c r="DA95" i="1" s="1"/>
  <c r="EI121" i="1"/>
  <c r="DA121" i="1" s="1"/>
  <c r="EI24" i="1"/>
  <c r="DA24" i="1" s="1"/>
  <c r="EI92" i="1"/>
  <c r="DA92" i="1" s="1"/>
  <c r="EI52" i="1"/>
  <c r="DA52" i="1" s="1"/>
  <c r="EI166" i="1"/>
  <c r="DA166" i="1" s="1"/>
  <c r="EI15" i="1"/>
  <c r="DA15" i="1" s="1"/>
  <c r="EI25" i="1"/>
  <c r="DA25" i="1" s="1"/>
  <c r="EI56" i="1"/>
  <c r="DA56" i="1" s="1"/>
  <c r="EI7" i="1"/>
  <c r="DA7" i="1" s="1"/>
  <c r="EI181" i="1"/>
  <c r="DA181" i="1" s="1"/>
  <c r="EI74" i="1"/>
  <c r="DA74" i="1" s="1"/>
  <c r="EI38" i="1"/>
  <c r="DA38" i="1" s="1"/>
  <c r="EI10" i="1"/>
  <c r="DA10" i="1" s="1"/>
  <c r="EI67" i="1"/>
  <c r="DA67" i="1" s="1"/>
  <c r="EI130" i="1"/>
  <c r="DA130" i="1" s="1"/>
  <c r="EI75" i="1"/>
  <c r="DA75" i="1" s="1"/>
  <c r="EI86" i="1"/>
  <c r="DA86" i="1" s="1"/>
  <c r="EI46" i="1"/>
  <c r="DA46" i="1" s="1"/>
  <c r="EI13" i="1"/>
  <c r="DA13" i="1" s="1"/>
  <c r="EI72" i="1"/>
  <c r="DA72" i="1" s="1"/>
  <c r="EI8" i="1"/>
  <c r="DA8" i="1" s="1"/>
  <c r="EI12" i="1"/>
  <c r="DA12" i="1" s="1"/>
  <c r="EI84" i="1"/>
  <c r="DA84" i="1" s="1"/>
  <c r="EI35" i="1"/>
  <c r="DA35" i="1" s="1"/>
  <c r="EI101" i="1"/>
  <c r="DA101" i="1" s="1"/>
  <c r="EI125" i="1"/>
  <c r="DA125" i="1" s="1"/>
  <c r="EI9" i="1"/>
  <c r="DA9" i="1" s="1"/>
  <c r="EI55" i="1"/>
  <c r="DA55" i="1" s="1"/>
  <c r="EI100" i="1"/>
  <c r="DA100" i="1" s="1"/>
  <c r="EI16" i="1"/>
  <c r="DA16" i="1" s="1"/>
  <c r="EI23" i="1"/>
  <c r="DA23" i="1" s="1"/>
  <c r="EI40" i="1"/>
  <c r="DA40" i="1" s="1"/>
  <c r="EI137" i="1"/>
  <c r="DA137" i="1" s="1"/>
  <c r="EI180" i="1"/>
  <c r="DA180" i="1" s="1"/>
  <c r="EI109" i="1"/>
  <c r="DA109" i="1" s="1"/>
  <c r="EI31" i="1"/>
  <c r="DA31" i="1" s="1"/>
  <c r="EI70" i="1"/>
  <c r="DA70" i="1" s="1"/>
  <c r="EI66" i="1"/>
  <c r="DA66" i="1" s="1"/>
  <c r="EI6" i="1"/>
  <c r="DA6" i="1" s="1"/>
  <c r="EI113" i="1"/>
  <c r="DA113" i="1" s="1"/>
  <c r="EI32" i="1"/>
  <c r="DA32" i="1" s="1"/>
  <c r="EI29" i="1"/>
  <c r="DA29" i="1" s="1"/>
  <c r="EI179" i="1"/>
  <c r="DA179" i="1" s="1"/>
  <c r="EI88" i="1"/>
  <c r="DA88" i="1" s="1"/>
  <c r="EI71" i="1"/>
  <c r="DA71" i="1" s="1"/>
  <c r="EI135" i="1"/>
  <c r="DA135" i="1" s="1"/>
  <c r="EI115" i="1"/>
  <c r="DA115" i="1" s="1"/>
  <c r="EI91" i="1"/>
  <c r="DA91" i="1" s="1"/>
  <c r="EI83" i="1"/>
  <c r="DA83" i="1" s="1"/>
  <c r="EI147" i="1"/>
  <c r="DA147" i="1" s="1"/>
  <c r="EI141" i="1"/>
  <c r="DA141" i="1" s="1"/>
  <c r="EI133" i="1"/>
  <c r="DA133" i="1" s="1"/>
  <c r="EI11" i="1"/>
  <c r="DA11" i="1" s="1"/>
  <c r="EI118" i="1"/>
  <c r="DA118" i="1" s="1"/>
  <c r="EI157" i="1"/>
  <c r="DA157" i="1" s="1"/>
  <c r="EI190" i="1"/>
  <c r="DA190" i="1" s="1"/>
  <c r="EI99" i="1"/>
  <c r="DA99" i="1" s="1"/>
  <c r="EI178" i="1"/>
  <c r="DA178" i="1" s="1"/>
  <c r="EI177" i="1"/>
  <c r="DA177" i="1" s="1"/>
  <c r="EI54" i="1"/>
  <c r="DA54" i="1" s="1"/>
  <c r="EI79" i="1"/>
  <c r="DA79" i="1" s="1"/>
  <c r="EI87" i="1"/>
  <c r="DA87" i="1" s="1"/>
  <c r="EI145" i="1"/>
  <c r="DA145" i="1" s="1"/>
  <c r="EI39" i="1"/>
  <c r="DA39" i="1" s="1"/>
  <c r="EI142" i="1"/>
  <c r="DA142" i="1" s="1"/>
  <c r="EI80" i="1"/>
  <c r="DA80" i="1" s="1"/>
  <c r="EI189" i="1"/>
  <c r="DA189" i="1" s="1"/>
  <c r="EI73" i="1"/>
  <c r="DA73" i="1" s="1"/>
  <c r="EI151" i="1"/>
  <c r="DA151" i="1" s="1"/>
  <c r="EI47" i="1"/>
  <c r="DA47" i="1" s="1"/>
  <c r="EI85" i="1"/>
  <c r="DA85" i="1" s="1"/>
  <c r="EI62" i="1"/>
  <c r="DA62" i="1" s="1"/>
  <c r="EI20" i="1"/>
  <c r="DA20" i="1" s="1"/>
  <c r="EI176" i="1"/>
  <c r="DA176" i="1" s="1"/>
  <c r="EI53" i="1"/>
  <c r="DA53" i="1" s="1"/>
  <c r="EI161" i="1"/>
  <c r="DA161" i="1" s="1"/>
  <c r="EI150" i="1"/>
  <c r="DA150" i="1" s="1"/>
  <c r="EI132" i="1"/>
  <c r="DA132" i="1" s="1"/>
  <c r="EI68" i="1"/>
  <c r="DA68" i="1" s="1"/>
  <c r="EI3" i="1"/>
  <c r="DA3" i="1" s="1"/>
  <c r="EI175" i="1"/>
  <c r="DA175" i="1" s="1"/>
  <c r="EI58" i="1"/>
  <c r="DA58" i="1" s="1"/>
  <c r="EI158" i="1"/>
  <c r="DA158" i="1" s="1"/>
  <c r="EI93" i="1"/>
  <c r="DA93" i="1" s="1"/>
  <c r="EI106" i="1"/>
  <c r="DA106" i="1" s="1"/>
  <c r="EI77" i="1"/>
  <c r="DA77" i="1" s="1"/>
  <c r="EI174" i="1"/>
  <c r="DA174" i="1" s="1"/>
  <c r="EI5" i="1"/>
  <c r="DA5" i="1" s="1"/>
  <c r="EI159" i="1"/>
  <c r="DA159" i="1" s="1"/>
  <c r="EI102" i="1"/>
  <c r="DA102" i="1" s="1"/>
  <c r="EI128" i="1"/>
  <c r="DA128" i="1" s="1"/>
  <c r="EI124" i="1"/>
  <c r="DA124" i="1" s="1"/>
  <c r="EI131" i="1"/>
  <c r="DA131" i="1" s="1"/>
  <c r="EI110" i="1"/>
  <c r="DA110" i="1" s="1"/>
  <c r="EI122" i="1"/>
  <c r="DA122" i="1" s="1"/>
  <c r="EI123" i="1"/>
  <c r="DA123" i="1" s="1"/>
  <c r="EI41" i="1"/>
  <c r="DA41" i="1" s="1"/>
  <c r="EI153" i="1"/>
  <c r="DA153" i="1" s="1"/>
  <c r="EI173" i="1"/>
  <c r="DA173" i="1" s="1"/>
  <c r="EI172" i="1"/>
  <c r="DA172" i="1" s="1"/>
  <c r="EI152" i="1"/>
  <c r="DA152" i="1" s="1"/>
  <c r="EI114" i="1"/>
  <c r="DA114" i="1" s="1"/>
  <c r="EI171" i="1"/>
  <c r="DA171" i="1" s="1"/>
  <c r="EI149" i="1"/>
  <c r="DA149" i="1" s="1"/>
  <c r="EI42" i="1"/>
  <c r="DA42" i="1" s="1"/>
  <c r="EI82" i="1"/>
  <c r="DA82" i="1" s="1"/>
  <c r="EI191" i="1"/>
  <c r="DA191" i="1" s="1"/>
  <c r="EI164" i="1"/>
  <c r="DA164" i="1" s="1"/>
  <c r="EI96" i="1"/>
  <c r="DA96" i="1" s="1"/>
  <c r="EI126" i="1"/>
  <c r="DA126" i="1" s="1"/>
  <c r="EI117" i="1"/>
  <c r="DA117" i="1" s="1"/>
  <c r="EI37" i="1"/>
  <c r="DA37" i="1" s="1"/>
  <c r="EI69" i="1"/>
  <c r="DA69" i="1" s="1"/>
  <c r="EI33" i="1"/>
  <c r="DA33" i="1" s="1"/>
  <c r="EI156" i="1"/>
  <c r="DA156" i="1" s="1"/>
  <c r="EI127" i="1"/>
  <c r="DA127" i="1" s="1"/>
  <c r="EI43" i="1"/>
  <c r="DA43" i="1" s="1"/>
  <c r="EI120" i="1"/>
  <c r="DA120" i="1" s="1"/>
  <c r="EI105" i="1"/>
  <c r="DA105" i="1" s="1"/>
  <c r="EI134" i="1"/>
  <c r="DA134" i="1" s="1"/>
  <c r="EI160" i="1"/>
  <c r="DA160" i="1" s="1"/>
  <c r="EI48" i="1"/>
  <c r="DA48" i="1" s="1"/>
  <c r="EI59" i="1"/>
  <c r="DA59" i="1" s="1"/>
  <c r="EI51" i="1"/>
  <c r="DA51" i="1" s="1"/>
  <c r="EI63" i="1"/>
  <c r="DA63" i="1" s="1"/>
  <c r="EI34" i="1"/>
  <c r="DA34" i="1" s="1"/>
  <c r="EI94" i="1"/>
  <c r="DA94" i="1" s="1"/>
  <c r="EI36" i="1"/>
  <c r="DA36" i="1" s="1"/>
  <c r="EI107" i="1"/>
  <c r="DA107" i="1" s="1"/>
  <c r="EI170" i="1"/>
  <c r="DA170" i="1" s="1"/>
  <c r="EI44" i="1"/>
  <c r="DA44" i="1" s="1"/>
  <c r="EI57" i="1"/>
  <c r="DA57" i="1" s="1"/>
  <c r="EI50" i="1"/>
  <c r="DA50" i="1" s="1"/>
  <c r="EI30" i="1"/>
  <c r="DA30" i="1" s="1"/>
  <c r="EI64" i="1"/>
  <c r="DA64" i="1" s="1"/>
  <c r="EI45" i="1"/>
  <c r="DA45" i="1" s="1"/>
  <c r="EI108" i="1"/>
  <c r="DA108" i="1" s="1"/>
  <c r="EI169" i="1"/>
  <c r="DA169" i="1" s="1"/>
  <c r="EI168" i="1"/>
  <c r="DA168" i="1" s="1"/>
  <c r="EI78" i="1"/>
  <c r="DA78" i="1" s="1"/>
  <c r="EI19" i="1"/>
  <c r="DA19" i="1" s="1"/>
  <c r="EI18" i="1"/>
  <c r="DA18" i="1" s="1"/>
  <c r="EI26" i="1"/>
  <c r="DA26" i="1" s="1"/>
  <c r="EI60" i="1"/>
  <c r="DA60" i="1" s="1"/>
  <c r="EI103" i="1"/>
  <c r="DA103" i="1" s="1"/>
  <c r="EI21" i="1"/>
  <c r="DA21" i="1" s="1"/>
  <c r="EI27" i="1"/>
  <c r="DA27" i="1" s="1"/>
  <c r="EI49" i="1"/>
  <c r="DA49" i="1" s="1"/>
  <c r="EI28" i="1"/>
  <c r="DA28" i="1" s="1"/>
  <c r="EI81" i="1"/>
  <c r="DA81" i="1" s="1"/>
  <c r="EI111" i="1"/>
  <c r="DA111" i="1" s="1"/>
  <c r="EI104" i="1"/>
  <c r="DA104" i="1" s="1"/>
  <c r="EI167" i="1"/>
  <c r="DA167" i="1" s="1"/>
  <c r="EI136" i="1"/>
  <c r="DA136" i="1" s="1"/>
  <c r="EI90" i="1"/>
  <c r="DA90" i="1" s="1"/>
  <c r="BW81" i="1" l="1"/>
  <c r="BW167" i="1"/>
  <c r="BW28" i="1"/>
  <c r="BW103" i="1"/>
  <c r="BW19" i="1"/>
  <c r="BW108" i="1"/>
  <c r="BW50" i="1"/>
  <c r="BW107" i="1"/>
  <c r="BW63" i="1"/>
  <c r="BW160" i="1"/>
  <c r="BW43" i="1"/>
  <c r="BW69" i="1"/>
  <c r="BW96" i="1"/>
  <c r="BW42" i="1"/>
  <c r="BW152" i="1"/>
  <c r="BW41" i="1"/>
  <c r="BW131" i="1"/>
  <c r="BW159" i="1"/>
  <c r="BW106" i="1"/>
  <c r="BW175" i="1"/>
  <c r="BW150" i="1"/>
  <c r="BW20" i="1"/>
  <c r="BW151" i="1"/>
  <c r="BW142" i="1"/>
  <c r="BW79" i="1"/>
  <c r="BW99" i="1"/>
  <c r="BW11" i="1"/>
  <c r="BW83" i="1"/>
  <c r="BW71" i="1"/>
  <c r="BW32" i="1"/>
  <c r="BW70" i="1"/>
  <c r="BW137" i="1"/>
  <c r="BW100" i="1"/>
  <c r="BW101" i="1"/>
  <c r="BW8" i="1"/>
  <c r="BW86" i="1"/>
  <c r="BW10" i="1"/>
  <c r="BW7" i="1"/>
  <c r="BW166" i="1"/>
  <c r="BW121" i="1"/>
  <c r="BW89" i="1"/>
  <c r="BW155" i="1"/>
  <c r="BW61" i="1"/>
  <c r="BW183" i="1"/>
  <c r="BW165" i="1"/>
  <c r="BW98" i="1"/>
  <c r="BW187" i="1"/>
  <c r="BW119" i="1"/>
  <c r="BW144" i="1"/>
  <c r="BW49" i="1"/>
  <c r="BW60" i="1"/>
  <c r="BW78" i="1"/>
  <c r="BW45" i="1"/>
  <c r="BW57" i="1"/>
  <c r="BW36" i="1"/>
  <c r="BW51" i="1"/>
  <c r="BW134" i="1"/>
  <c r="BW127" i="1"/>
  <c r="BW37" i="1"/>
  <c r="BW164" i="1"/>
  <c r="BW149" i="1"/>
  <c r="BW172" i="1"/>
  <c r="BW123" i="1"/>
  <c r="BW124" i="1"/>
  <c r="BW5" i="1"/>
  <c r="BW93" i="1"/>
  <c r="BW3" i="1"/>
  <c r="BW161" i="1"/>
  <c r="BW62" i="1"/>
  <c r="BW73" i="1"/>
  <c r="BW39" i="1"/>
  <c r="BW54" i="1"/>
  <c r="BW190" i="1"/>
  <c r="BW133" i="1"/>
  <c r="BW91" i="1"/>
  <c r="BW88" i="1"/>
  <c r="BW113" i="1"/>
  <c r="BW31" i="1"/>
  <c r="BW40" i="1"/>
  <c r="BW55" i="1"/>
  <c r="BW35" i="1"/>
  <c r="BW72" i="1"/>
  <c r="BW75" i="1"/>
  <c r="BW38" i="1"/>
  <c r="BW56" i="1"/>
  <c r="BW52" i="1"/>
  <c r="BW95" i="1"/>
  <c r="BW182" i="1"/>
  <c r="BW140" i="1"/>
  <c r="BW17" i="1"/>
  <c r="BW184" i="1"/>
  <c r="BW148" i="1"/>
  <c r="BW162" i="1"/>
  <c r="BW138" i="1"/>
  <c r="BW188" i="1"/>
  <c r="BW193" i="1"/>
  <c r="BW104" i="1"/>
  <c r="BW90" i="1"/>
  <c r="BW111" i="1"/>
  <c r="BW27" i="1"/>
  <c r="BW26" i="1"/>
  <c r="BW168" i="1"/>
  <c r="BW64" i="1"/>
  <c r="BW44" i="1"/>
  <c r="BW94" i="1"/>
  <c r="BW59" i="1"/>
  <c r="BW105" i="1"/>
  <c r="BW156" i="1"/>
  <c r="BW117" i="1"/>
  <c r="BW191" i="1"/>
  <c r="BW171" i="1"/>
  <c r="BW173" i="1"/>
  <c r="BW122" i="1"/>
  <c r="BW128" i="1"/>
  <c r="BW174" i="1"/>
  <c r="BW158" i="1"/>
  <c r="BW68" i="1"/>
  <c r="BW53" i="1"/>
  <c r="BW85" i="1"/>
  <c r="BW189" i="1"/>
  <c r="BW145" i="1"/>
  <c r="BW177" i="1"/>
  <c r="BW157" i="1"/>
  <c r="BW141" i="1"/>
  <c r="BW115" i="1"/>
  <c r="BW179" i="1"/>
  <c r="BW6" i="1"/>
  <c r="BW109" i="1"/>
  <c r="BW23" i="1"/>
  <c r="BW9" i="1"/>
  <c r="BW84" i="1"/>
  <c r="BW13" i="1"/>
  <c r="BW130" i="1"/>
  <c r="BW74" i="1"/>
  <c r="BW25" i="1"/>
  <c r="BW92" i="1"/>
  <c r="BW97" i="1"/>
  <c r="BW154" i="1"/>
  <c r="BW139" i="1"/>
  <c r="BW112" i="1"/>
  <c r="BW116" i="1"/>
  <c r="BW185" i="1"/>
  <c r="BW65" i="1"/>
  <c r="BW4" i="1"/>
  <c r="BW163" i="1"/>
  <c r="BW136" i="1"/>
  <c r="BW21" i="1"/>
  <c r="BW18" i="1"/>
  <c r="BW169" i="1"/>
  <c r="BW30" i="1"/>
  <c r="BW170" i="1"/>
  <c r="BW34" i="1"/>
  <c r="BW48" i="1"/>
  <c r="BW120" i="1"/>
  <c r="BW33" i="1"/>
  <c r="BW126" i="1"/>
  <c r="BW82" i="1"/>
  <c r="BW114" i="1"/>
  <c r="BW153" i="1"/>
  <c r="BW110" i="1"/>
  <c r="BW102" i="1"/>
  <c r="BW77" i="1"/>
  <c r="BW58" i="1"/>
  <c r="BW132" i="1"/>
  <c r="BW176" i="1"/>
  <c r="BW47" i="1"/>
  <c r="BW80" i="1"/>
  <c r="BW87" i="1"/>
  <c r="BW178" i="1"/>
  <c r="BW118" i="1"/>
  <c r="BW147" i="1"/>
  <c r="BW135" i="1"/>
  <c r="BW29" i="1"/>
  <c r="BW66" i="1"/>
  <c r="BW180" i="1"/>
  <c r="BW16" i="1"/>
  <c r="BW125" i="1"/>
  <c r="BW12" i="1"/>
  <c r="BW46" i="1"/>
  <c r="BW67" i="1"/>
  <c r="BW181" i="1"/>
  <c r="BW15" i="1"/>
  <c r="BW24" i="1"/>
  <c r="BW129" i="1"/>
  <c r="BW194" i="1"/>
  <c r="BW22" i="1"/>
  <c r="BW192" i="1"/>
  <c r="BW76" i="1"/>
  <c r="BW186" i="1"/>
  <c r="BW143" i="1"/>
  <c r="BW2" i="1"/>
  <c r="BW14" i="1"/>
  <c r="ER136" i="1"/>
  <c r="ER81" i="1"/>
  <c r="ER21" i="1"/>
  <c r="ER18" i="1"/>
  <c r="ER169" i="1"/>
  <c r="ER30" i="1"/>
  <c r="ER170" i="1"/>
  <c r="ER34" i="1"/>
  <c r="ER48" i="1"/>
  <c r="ER120" i="1"/>
  <c r="ER33" i="1"/>
  <c r="ER126" i="1"/>
  <c r="ER82" i="1"/>
  <c r="ER114" i="1"/>
  <c r="ER153" i="1"/>
  <c r="ER110" i="1"/>
  <c r="ER102" i="1"/>
  <c r="ER77" i="1"/>
  <c r="ER58" i="1"/>
  <c r="ER132" i="1"/>
  <c r="ER176" i="1"/>
  <c r="ER47" i="1"/>
  <c r="ER80" i="1"/>
  <c r="ER87" i="1"/>
  <c r="ER178" i="1"/>
  <c r="ER118" i="1"/>
  <c r="ER147" i="1"/>
  <c r="ER135" i="1"/>
  <c r="ER29" i="1"/>
  <c r="ER66" i="1"/>
  <c r="ER180" i="1"/>
  <c r="ER16" i="1"/>
  <c r="ER125" i="1"/>
  <c r="ER12" i="1"/>
  <c r="ER46" i="1"/>
  <c r="ER67" i="1"/>
  <c r="ER181" i="1"/>
  <c r="ER15" i="1"/>
  <c r="ER24" i="1"/>
  <c r="ER129" i="1"/>
  <c r="ER194" i="1"/>
  <c r="ER22" i="1"/>
  <c r="ER192" i="1"/>
  <c r="ER76" i="1"/>
  <c r="ER186" i="1"/>
  <c r="ER143" i="1"/>
  <c r="ER2" i="1"/>
  <c r="ER14" i="1"/>
  <c r="ER167" i="1"/>
  <c r="ER28" i="1"/>
  <c r="ER103" i="1"/>
  <c r="ER19" i="1"/>
  <c r="ER108" i="1"/>
  <c r="ER107" i="1"/>
  <c r="ER160" i="1"/>
  <c r="ER69" i="1"/>
  <c r="ER42" i="1"/>
  <c r="ER41" i="1"/>
  <c r="ER131" i="1"/>
  <c r="ER106" i="1"/>
  <c r="ER150" i="1"/>
  <c r="ER151" i="1"/>
  <c r="ER79" i="1"/>
  <c r="ER83" i="1"/>
  <c r="ER32" i="1"/>
  <c r="ER137" i="1"/>
  <c r="ER101" i="1"/>
  <c r="ER86" i="1"/>
  <c r="ER7" i="1"/>
  <c r="ER121" i="1"/>
  <c r="ER155" i="1"/>
  <c r="ER183" i="1"/>
  <c r="ER98" i="1"/>
  <c r="ER119" i="1"/>
  <c r="ER49" i="1"/>
  <c r="ER78" i="1"/>
  <c r="ER45" i="1"/>
  <c r="ER51" i="1"/>
  <c r="ER127" i="1"/>
  <c r="ER164" i="1"/>
  <c r="ER172" i="1"/>
  <c r="ER124" i="1"/>
  <c r="ER93" i="1"/>
  <c r="ER161" i="1"/>
  <c r="ER62" i="1"/>
  <c r="ER39" i="1"/>
  <c r="ER190" i="1"/>
  <c r="ER91" i="1"/>
  <c r="ER113" i="1"/>
  <c r="ER40" i="1"/>
  <c r="ER35" i="1"/>
  <c r="ER75" i="1"/>
  <c r="ER56" i="1"/>
  <c r="ER95" i="1"/>
  <c r="ER140" i="1"/>
  <c r="ER17" i="1"/>
  <c r="ER148" i="1"/>
  <c r="ER162" i="1"/>
  <c r="ER138" i="1"/>
  <c r="ER193" i="1"/>
  <c r="ER50" i="1"/>
  <c r="ER63" i="1"/>
  <c r="ER43" i="1"/>
  <c r="ER96" i="1"/>
  <c r="ER152" i="1"/>
  <c r="ER159" i="1"/>
  <c r="ER175" i="1"/>
  <c r="ER20" i="1"/>
  <c r="ER142" i="1"/>
  <c r="ER99" i="1"/>
  <c r="ER11" i="1"/>
  <c r="ER71" i="1"/>
  <c r="ER70" i="1"/>
  <c r="ER100" i="1"/>
  <c r="ER8" i="1"/>
  <c r="ER10" i="1"/>
  <c r="ER166" i="1"/>
  <c r="ER89" i="1"/>
  <c r="ER61" i="1"/>
  <c r="ER165" i="1"/>
  <c r="ER187" i="1"/>
  <c r="ER144" i="1"/>
  <c r="ER104" i="1"/>
  <c r="ER60" i="1"/>
  <c r="ER57" i="1"/>
  <c r="ER36" i="1"/>
  <c r="ER134" i="1"/>
  <c r="ER37" i="1"/>
  <c r="ER149" i="1"/>
  <c r="ER123" i="1"/>
  <c r="ER5" i="1"/>
  <c r="ER3" i="1"/>
  <c r="ER73" i="1"/>
  <c r="ER54" i="1"/>
  <c r="ER133" i="1"/>
  <c r="ER88" i="1"/>
  <c r="ER31" i="1"/>
  <c r="ER55" i="1"/>
  <c r="ER72" i="1"/>
  <c r="ER38" i="1"/>
  <c r="ER52" i="1"/>
  <c r="ER182" i="1"/>
  <c r="ER184" i="1"/>
  <c r="ER188" i="1"/>
  <c r="ER90" i="1"/>
  <c r="ER111" i="1"/>
  <c r="ER27" i="1"/>
  <c r="ER26" i="1"/>
  <c r="ER168" i="1"/>
  <c r="ER64" i="1"/>
  <c r="ER44" i="1"/>
  <c r="ER94" i="1"/>
  <c r="ER59" i="1"/>
  <c r="ER105" i="1"/>
  <c r="ER156" i="1"/>
  <c r="ER117" i="1"/>
  <c r="ER191" i="1"/>
  <c r="ER171" i="1"/>
  <c r="ER173" i="1"/>
  <c r="ER122" i="1"/>
  <c r="ER128" i="1"/>
  <c r="ER174" i="1"/>
  <c r="ER158" i="1"/>
  <c r="ER68" i="1"/>
  <c r="ER53" i="1"/>
  <c r="ER85" i="1"/>
  <c r="ER189" i="1"/>
  <c r="ER145" i="1"/>
  <c r="ER177" i="1"/>
  <c r="ER157" i="1"/>
  <c r="ER141" i="1"/>
  <c r="ER115" i="1"/>
  <c r="ER179" i="1"/>
  <c r="ER6" i="1"/>
  <c r="ER109" i="1"/>
  <c r="ER23" i="1"/>
  <c r="ER9" i="1"/>
  <c r="ER84" i="1"/>
  <c r="ER13" i="1"/>
  <c r="ER130" i="1"/>
  <c r="ER74" i="1"/>
  <c r="ER25" i="1"/>
  <c r="ER92" i="1"/>
  <c r="ER97" i="1"/>
  <c r="ER154" i="1"/>
  <c r="ER139" i="1"/>
  <c r="ER112" i="1"/>
  <c r="ER116" i="1"/>
  <c r="ER185" i="1"/>
  <c r="ER65" i="1"/>
  <c r="ER4" i="1"/>
  <c r="ER163" i="1"/>
  <c r="BE126" i="1"/>
  <c r="BE114" i="1"/>
  <c r="BE110" i="1"/>
  <c r="BE77" i="1"/>
  <c r="BE132" i="1"/>
  <c r="BE47" i="1"/>
  <c r="BE87" i="1"/>
  <c r="BE118" i="1"/>
  <c r="BE135" i="1"/>
  <c r="BE66" i="1"/>
  <c r="BE16" i="1"/>
  <c r="BE12" i="1"/>
  <c r="BE67" i="1"/>
  <c r="BE15" i="1"/>
  <c r="BE129" i="1"/>
  <c r="BE22" i="1"/>
  <c r="BE76" i="1"/>
  <c r="BE143" i="1"/>
  <c r="BE14" i="1"/>
  <c r="BE81" i="1"/>
  <c r="BE18" i="1"/>
  <c r="BE30" i="1"/>
  <c r="BE34" i="1"/>
  <c r="BE120" i="1"/>
  <c r="BE104" i="1"/>
  <c r="BE60" i="1"/>
  <c r="BE45" i="1"/>
  <c r="BE36" i="1"/>
  <c r="BE134" i="1"/>
  <c r="BE37" i="1"/>
  <c r="BE149" i="1"/>
  <c r="BE123" i="1"/>
  <c r="BE5" i="1"/>
  <c r="BE3" i="1"/>
  <c r="BE62" i="1"/>
  <c r="BE39" i="1"/>
  <c r="BE190" i="1"/>
  <c r="BE91" i="1"/>
  <c r="BE113" i="1"/>
  <c r="BE40" i="1"/>
  <c r="BE35" i="1"/>
  <c r="BE75" i="1"/>
  <c r="BE56" i="1"/>
  <c r="BE95" i="1"/>
  <c r="BE140" i="1"/>
  <c r="BE184" i="1"/>
  <c r="BE162" i="1"/>
  <c r="BE188" i="1"/>
  <c r="BE158" i="1"/>
  <c r="BE92" i="1"/>
  <c r="BE136" i="1"/>
  <c r="BE153" i="1"/>
  <c r="BE29" i="1"/>
  <c r="BE194" i="1"/>
  <c r="BE111" i="1"/>
  <c r="BE105" i="1"/>
  <c r="BE174" i="1"/>
  <c r="BE157" i="1"/>
  <c r="BE23" i="1"/>
  <c r="BE97" i="1"/>
  <c r="BE163" i="1"/>
  <c r="BE28" i="1"/>
  <c r="BE19" i="1"/>
  <c r="BE50" i="1"/>
  <c r="BE63" i="1"/>
  <c r="BE43" i="1"/>
  <c r="BE96" i="1"/>
  <c r="BE152" i="1"/>
  <c r="BE131" i="1"/>
  <c r="BE106" i="1"/>
  <c r="BE150" i="1"/>
  <c r="BE151" i="1"/>
  <c r="BE79" i="1"/>
  <c r="BE11" i="1"/>
  <c r="BE71" i="1"/>
  <c r="BE70" i="1"/>
  <c r="BE100" i="1"/>
  <c r="BE8" i="1"/>
  <c r="BE10" i="1"/>
  <c r="BE166" i="1"/>
  <c r="BE89" i="1"/>
  <c r="BE61" i="1"/>
  <c r="BE165" i="1"/>
  <c r="BE187" i="1"/>
  <c r="BE144" i="1"/>
  <c r="FB136" i="1"/>
  <c r="BJ136" i="1"/>
  <c r="FB21" i="1"/>
  <c r="BJ21" i="1"/>
  <c r="FB169" i="1"/>
  <c r="BJ169" i="1"/>
  <c r="FB170" i="1"/>
  <c r="BJ170" i="1"/>
  <c r="FB48" i="1"/>
  <c r="BJ48" i="1"/>
  <c r="FB33" i="1"/>
  <c r="BJ33" i="1"/>
  <c r="FB82" i="1"/>
  <c r="BJ82" i="1"/>
  <c r="FB153" i="1"/>
  <c r="BJ153" i="1"/>
  <c r="FB102" i="1"/>
  <c r="BJ102" i="1"/>
  <c r="FB58" i="1"/>
  <c r="BJ58" i="1"/>
  <c r="FB176" i="1"/>
  <c r="BJ176" i="1"/>
  <c r="FB80" i="1"/>
  <c r="BJ80" i="1"/>
  <c r="FB178" i="1"/>
  <c r="BJ178" i="1"/>
  <c r="FB147" i="1"/>
  <c r="BJ147" i="1"/>
  <c r="FB29" i="1"/>
  <c r="BJ29" i="1"/>
  <c r="FB180" i="1"/>
  <c r="BJ180" i="1"/>
  <c r="FB125" i="1"/>
  <c r="BJ125" i="1"/>
  <c r="FB46" i="1"/>
  <c r="BJ46" i="1"/>
  <c r="FB181" i="1"/>
  <c r="BJ181" i="1"/>
  <c r="FB24" i="1"/>
  <c r="BJ24" i="1"/>
  <c r="FB194" i="1"/>
  <c r="BJ194" i="1"/>
  <c r="FB192" i="1"/>
  <c r="BJ192" i="1"/>
  <c r="FB186" i="1"/>
  <c r="BJ186" i="1"/>
  <c r="FB2" i="1"/>
  <c r="BJ2" i="1"/>
  <c r="BE27" i="1"/>
  <c r="BE173" i="1"/>
  <c r="BE189" i="1"/>
  <c r="BE13" i="1"/>
  <c r="BE185" i="1"/>
  <c r="BE21" i="1"/>
  <c r="BE102" i="1"/>
  <c r="BE180" i="1"/>
  <c r="BE192" i="1"/>
  <c r="BE94" i="1"/>
  <c r="BE122" i="1"/>
  <c r="BE145" i="1"/>
  <c r="BE6" i="1"/>
  <c r="BE25" i="1"/>
  <c r="BE65" i="1"/>
  <c r="BE146" i="1"/>
  <c r="BE49" i="1"/>
  <c r="BE78" i="1"/>
  <c r="BE57" i="1"/>
  <c r="BE51" i="1"/>
  <c r="BE127" i="1"/>
  <c r="BE164" i="1"/>
  <c r="BE172" i="1"/>
  <c r="BE124" i="1"/>
  <c r="BE93" i="1"/>
  <c r="BE161" i="1"/>
  <c r="BE73" i="1"/>
  <c r="BE54" i="1"/>
  <c r="BE133" i="1"/>
  <c r="BE88" i="1"/>
  <c r="BE31" i="1"/>
  <c r="BE55" i="1"/>
  <c r="BE72" i="1"/>
  <c r="BE38" i="1"/>
  <c r="BE52" i="1"/>
  <c r="BE182" i="1"/>
  <c r="BE17" i="1"/>
  <c r="BE148" i="1"/>
  <c r="BE138" i="1"/>
  <c r="BE193" i="1"/>
  <c r="FB167" i="1"/>
  <c r="BJ167" i="1"/>
  <c r="FB103" i="1"/>
  <c r="BJ103" i="1"/>
  <c r="FB108" i="1"/>
  <c r="BJ108" i="1"/>
  <c r="FB107" i="1"/>
  <c r="BJ107" i="1"/>
  <c r="FB160" i="1"/>
  <c r="BJ160" i="1"/>
  <c r="FB69" i="1"/>
  <c r="BJ69" i="1"/>
  <c r="FB42" i="1"/>
  <c r="BJ42" i="1"/>
  <c r="FB41" i="1"/>
  <c r="BJ41" i="1"/>
  <c r="FB159" i="1"/>
  <c r="BJ159" i="1"/>
  <c r="FB175" i="1"/>
  <c r="BJ175" i="1"/>
  <c r="FB20" i="1"/>
  <c r="BJ20" i="1"/>
  <c r="FB142" i="1"/>
  <c r="BJ142" i="1"/>
  <c r="FB99" i="1"/>
  <c r="BJ99" i="1"/>
  <c r="FB83" i="1"/>
  <c r="BJ83" i="1"/>
  <c r="FB32" i="1"/>
  <c r="BJ32" i="1"/>
  <c r="FB137" i="1"/>
  <c r="BJ137" i="1"/>
  <c r="FB101" i="1"/>
  <c r="BJ101" i="1"/>
  <c r="FB86" i="1"/>
  <c r="BJ86" i="1"/>
  <c r="FB7" i="1"/>
  <c r="BJ7" i="1"/>
  <c r="FB121" i="1"/>
  <c r="BJ121" i="1"/>
  <c r="FB155" i="1"/>
  <c r="BJ155" i="1"/>
  <c r="FB183" i="1"/>
  <c r="BJ183" i="1"/>
  <c r="FB98" i="1"/>
  <c r="BJ98" i="1"/>
  <c r="FB119" i="1"/>
  <c r="BJ119" i="1"/>
  <c r="BE168" i="1"/>
  <c r="BE74" i="1"/>
  <c r="FB104" i="1"/>
  <c r="BJ104" i="1"/>
  <c r="FB60" i="1"/>
  <c r="BJ60" i="1"/>
  <c r="FB45" i="1"/>
  <c r="BJ45" i="1"/>
  <c r="FB36" i="1"/>
  <c r="BJ36" i="1"/>
  <c r="FB134" i="1"/>
  <c r="BJ134" i="1"/>
  <c r="FB37" i="1"/>
  <c r="BJ37" i="1"/>
  <c r="FB149" i="1"/>
  <c r="BJ149" i="1"/>
  <c r="FB123" i="1"/>
  <c r="BJ123" i="1"/>
  <c r="FB5" i="1"/>
  <c r="BJ5" i="1"/>
  <c r="FB3" i="1"/>
  <c r="BJ3" i="1"/>
  <c r="FB62" i="1"/>
  <c r="BJ62" i="1"/>
  <c r="FB39" i="1"/>
  <c r="BJ39" i="1"/>
  <c r="FB190" i="1"/>
  <c r="BJ190" i="1"/>
  <c r="FB91" i="1"/>
  <c r="BJ91" i="1"/>
  <c r="FB113" i="1"/>
  <c r="BJ113" i="1"/>
  <c r="FB40" i="1"/>
  <c r="BJ40" i="1"/>
  <c r="FB35" i="1"/>
  <c r="BJ35" i="1"/>
  <c r="FB75" i="1"/>
  <c r="BJ75" i="1"/>
  <c r="FB56" i="1"/>
  <c r="BJ56" i="1"/>
  <c r="FB95" i="1"/>
  <c r="BJ95" i="1"/>
  <c r="FB140" i="1"/>
  <c r="BJ140" i="1"/>
  <c r="FB184" i="1"/>
  <c r="BJ184" i="1"/>
  <c r="FB162" i="1"/>
  <c r="BJ162" i="1"/>
  <c r="FB188" i="1"/>
  <c r="BJ188" i="1"/>
  <c r="BE156" i="1"/>
  <c r="BE177" i="1"/>
  <c r="BE154" i="1"/>
  <c r="BE176" i="1"/>
  <c r="BE186" i="1"/>
  <c r="BE191" i="1"/>
  <c r="BE179" i="1"/>
  <c r="BE48" i="1"/>
  <c r="BE80" i="1"/>
  <c r="BE46" i="1"/>
  <c r="BE2" i="1"/>
  <c r="BE103" i="1"/>
  <c r="BE107" i="1"/>
  <c r="BE42" i="1"/>
  <c r="BE175" i="1"/>
  <c r="BE142" i="1"/>
  <c r="BE83" i="1"/>
  <c r="BE137" i="1"/>
  <c r="BE86" i="1"/>
  <c r="BE121" i="1"/>
  <c r="BE183" i="1"/>
  <c r="BE90" i="1"/>
  <c r="BE128" i="1"/>
  <c r="BE109" i="1"/>
  <c r="BE170" i="1"/>
  <c r="BE58" i="1"/>
  <c r="BE125" i="1"/>
  <c r="BE167" i="1"/>
  <c r="BE108" i="1"/>
  <c r="BE160" i="1"/>
  <c r="BE69" i="1"/>
  <c r="BE41" i="1"/>
  <c r="BE159" i="1"/>
  <c r="BE20" i="1"/>
  <c r="BE99" i="1"/>
  <c r="BE32" i="1"/>
  <c r="BE101" i="1"/>
  <c r="BE7" i="1"/>
  <c r="BE155" i="1"/>
  <c r="BE98" i="1"/>
  <c r="BE119" i="1"/>
  <c r="FB193" i="1"/>
  <c r="BJ193" i="1"/>
  <c r="FB28" i="1"/>
  <c r="BJ28" i="1"/>
  <c r="FB19" i="1"/>
  <c r="BJ19" i="1"/>
  <c r="FB50" i="1"/>
  <c r="BJ50" i="1"/>
  <c r="FB63" i="1"/>
  <c r="BJ63" i="1"/>
  <c r="FB43" i="1"/>
  <c r="BJ43" i="1"/>
  <c r="FB96" i="1"/>
  <c r="BJ96" i="1"/>
  <c r="FB152" i="1"/>
  <c r="BJ152" i="1"/>
  <c r="FB131" i="1"/>
  <c r="BJ131" i="1"/>
  <c r="FB106" i="1"/>
  <c r="BJ106" i="1"/>
  <c r="FB150" i="1"/>
  <c r="BJ150" i="1"/>
  <c r="FB151" i="1"/>
  <c r="BJ151" i="1"/>
  <c r="FB79" i="1"/>
  <c r="BJ79" i="1"/>
  <c r="FB11" i="1"/>
  <c r="BJ11" i="1"/>
  <c r="FB71" i="1"/>
  <c r="BJ71" i="1"/>
  <c r="FB70" i="1"/>
  <c r="BJ70" i="1"/>
  <c r="FB100" i="1"/>
  <c r="BJ100" i="1"/>
  <c r="FB8" i="1"/>
  <c r="BJ8" i="1"/>
  <c r="FB10" i="1"/>
  <c r="BJ10" i="1"/>
  <c r="FB166" i="1"/>
  <c r="BJ166" i="1"/>
  <c r="FB89" i="1"/>
  <c r="BJ89" i="1"/>
  <c r="FB61" i="1"/>
  <c r="BJ61" i="1"/>
  <c r="FB165" i="1"/>
  <c r="BJ165" i="1"/>
  <c r="FB187" i="1"/>
  <c r="BJ187" i="1"/>
  <c r="FB144" i="1"/>
  <c r="BJ144" i="1"/>
  <c r="BE44" i="1"/>
  <c r="BE53" i="1"/>
  <c r="BE9" i="1"/>
  <c r="BE4" i="1"/>
  <c r="BE82" i="1"/>
  <c r="BE147" i="1"/>
  <c r="BE24" i="1"/>
  <c r="BE26" i="1"/>
  <c r="BE171" i="1"/>
  <c r="BE85" i="1"/>
  <c r="BE84" i="1"/>
  <c r="BE116" i="1"/>
  <c r="BE59" i="1"/>
  <c r="BE141" i="1"/>
  <c r="BE112" i="1"/>
  <c r="BE169" i="1"/>
  <c r="BE33" i="1"/>
  <c r="BE178" i="1"/>
  <c r="BE181" i="1"/>
  <c r="BE64" i="1"/>
  <c r="BE117" i="1"/>
  <c r="BE68" i="1"/>
  <c r="BE115" i="1"/>
  <c r="BE130" i="1"/>
  <c r="BE139" i="1"/>
  <c r="FB90" i="1"/>
  <c r="BJ90" i="1"/>
  <c r="FB27" i="1"/>
  <c r="BJ27" i="1"/>
  <c r="FB168" i="1"/>
  <c r="BJ168" i="1"/>
  <c r="FB44" i="1"/>
  <c r="BJ44" i="1"/>
  <c r="FB59" i="1"/>
  <c r="BJ59" i="1"/>
  <c r="FB156" i="1"/>
  <c r="BJ156" i="1"/>
  <c r="FB191" i="1"/>
  <c r="BJ191" i="1"/>
  <c r="FB173" i="1"/>
  <c r="BJ173" i="1"/>
  <c r="FB128" i="1"/>
  <c r="BJ128" i="1"/>
  <c r="FB158" i="1"/>
  <c r="BJ158" i="1"/>
  <c r="FB53" i="1"/>
  <c r="BJ53" i="1"/>
  <c r="FB189" i="1"/>
  <c r="BJ189" i="1"/>
  <c r="FB177" i="1"/>
  <c r="BJ177" i="1"/>
  <c r="FB141" i="1"/>
  <c r="BJ141" i="1"/>
  <c r="FB179" i="1"/>
  <c r="BJ179" i="1"/>
  <c r="FB109" i="1"/>
  <c r="BJ109" i="1"/>
  <c r="FB9" i="1"/>
  <c r="BJ9" i="1"/>
  <c r="FB13" i="1"/>
  <c r="BJ13" i="1"/>
  <c r="FB74" i="1"/>
  <c r="BJ74" i="1"/>
  <c r="FB92" i="1"/>
  <c r="BJ92" i="1"/>
  <c r="FB154" i="1"/>
  <c r="BJ154" i="1"/>
  <c r="FB112" i="1"/>
  <c r="BJ112" i="1"/>
  <c r="FB185" i="1"/>
  <c r="BJ185" i="1"/>
  <c r="FB4" i="1"/>
  <c r="BJ4" i="1"/>
  <c r="FB111" i="1"/>
  <c r="FB26" i="1"/>
  <c r="FB64" i="1"/>
  <c r="FB94" i="1"/>
  <c r="FB105" i="1"/>
  <c r="FB117" i="1"/>
  <c r="FB171" i="1"/>
  <c r="FB122" i="1"/>
  <c r="FB174" i="1"/>
  <c r="FB68" i="1"/>
  <c r="FB85" i="1"/>
  <c r="FB145" i="1"/>
  <c r="FB157" i="1"/>
  <c r="FB115" i="1"/>
  <c r="FB6" i="1"/>
  <c r="FB23" i="1"/>
  <c r="FB84" i="1"/>
  <c r="FB130" i="1"/>
  <c r="FB25" i="1"/>
  <c r="FB97" i="1"/>
  <c r="FB139" i="1"/>
  <c r="FB116" i="1"/>
  <c r="FB65" i="1"/>
  <c r="FB163" i="1"/>
  <c r="FB81" i="1"/>
  <c r="FB18" i="1"/>
  <c r="FB30" i="1"/>
  <c r="FB34" i="1"/>
  <c r="FB120" i="1"/>
  <c r="FB126" i="1"/>
  <c r="FB114" i="1"/>
  <c r="FB110" i="1"/>
  <c r="FB77" i="1"/>
  <c r="FB132" i="1"/>
  <c r="FB47" i="1"/>
  <c r="FB87" i="1"/>
  <c r="FB118" i="1"/>
  <c r="FB135" i="1"/>
  <c r="FB66" i="1"/>
  <c r="FB16" i="1"/>
  <c r="FB12" i="1"/>
  <c r="FB67" i="1"/>
  <c r="FB15" i="1"/>
  <c r="FB129" i="1"/>
  <c r="FB22" i="1"/>
  <c r="FB76" i="1"/>
  <c r="FB143" i="1"/>
  <c r="FB14" i="1"/>
  <c r="FB146" i="1"/>
  <c r="FB49" i="1"/>
  <c r="FB78" i="1"/>
  <c r="FB57" i="1"/>
  <c r="FB51" i="1"/>
  <c r="FB127" i="1"/>
  <c r="FB164" i="1"/>
  <c r="FB172" i="1"/>
  <c r="FB124" i="1"/>
  <c r="FB93" i="1"/>
  <c r="FB161" i="1"/>
  <c r="FB73" i="1"/>
  <c r="FB54" i="1"/>
  <c r="FB133" i="1"/>
  <c r="FB88" i="1"/>
  <c r="FB31" i="1"/>
  <c r="FB55" i="1"/>
  <c r="FB72" i="1"/>
  <c r="FB38" i="1"/>
  <c r="FB52" i="1"/>
  <c r="FB182" i="1"/>
  <c r="FB17" i="1"/>
  <c r="FB148" i="1"/>
  <c r="FB138" i="1"/>
  <c r="FK188" i="1" l="1"/>
  <c r="FJ188" i="1"/>
  <c r="FI188" i="1"/>
  <c r="FK187" i="1"/>
  <c r="FJ187" i="1"/>
  <c r="FI187" i="1"/>
  <c r="FK185" i="1"/>
  <c r="FJ185" i="1"/>
  <c r="FI185" i="1"/>
  <c r="FK178" i="1"/>
  <c r="FJ178" i="1"/>
  <c r="FI178" i="1"/>
  <c r="FK176" i="1"/>
  <c r="FJ176" i="1"/>
  <c r="FI176" i="1"/>
  <c r="FK168" i="1"/>
  <c r="FJ168" i="1"/>
  <c r="FI168" i="1"/>
  <c r="FG188" i="1"/>
  <c r="FG187" i="1"/>
  <c r="FG185" i="1"/>
  <c r="FG178" i="1"/>
  <c r="FG176" i="1"/>
  <c r="FG168" i="1"/>
  <c r="DH195" i="1" l="1"/>
  <c r="DD145" i="1" l="1"/>
  <c r="AI188" i="1"/>
  <c r="AI187" i="1"/>
  <c r="AI185" i="1"/>
  <c r="AI178" i="1"/>
  <c r="AI176" i="1"/>
  <c r="AI168" i="1"/>
  <c r="DK193" i="1" l="1"/>
  <c r="DY193" i="1" s="1"/>
  <c r="DK163" i="1"/>
  <c r="DY163" i="1" s="1"/>
  <c r="DK119" i="1"/>
  <c r="DY119" i="1" s="1"/>
  <c r="DK143" i="1"/>
  <c r="DY143" i="1" s="1"/>
  <c r="DK186" i="1"/>
  <c r="DY186" i="1" s="1"/>
  <c r="DK185" i="1"/>
  <c r="DY185" i="1" s="1"/>
  <c r="DK148" i="1"/>
  <c r="DY148" i="1" s="1"/>
  <c r="DK116" i="1"/>
  <c r="DY116" i="1" s="1"/>
  <c r="DK139" i="1"/>
  <c r="DY139" i="1" s="1"/>
  <c r="DK194" i="1"/>
  <c r="DY194" i="1" s="1"/>
  <c r="DK129" i="1"/>
  <c r="DY129" i="1" s="1"/>
  <c r="DK97" i="1"/>
  <c r="DY97" i="1" s="1"/>
  <c r="DK121" i="1"/>
  <c r="DY121" i="1" s="1"/>
  <c r="DK92" i="1"/>
  <c r="DY92" i="1" s="1"/>
  <c r="DK166" i="1"/>
  <c r="DY166" i="1" s="1"/>
  <c r="DK74" i="1"/>
  <c r="DY74" i="1" s="1"/>
  <c r="DK130" i="1"/>
  <c r="DY130" i="1" s="1"/>
  <c r="DK72" i="1"/>
  <c r="DY72" i="1" s="1"/>
  <c r="DK84" i="1"/>
  <c r="DY84" i="1" s="1"/>
  <c r="DK101" i="1"/>
  <c r="DY101" i="1" s="1"/>
  <c r="DK125" i="1"/>
  <c r="DY125" i="1" s="1"/>
  <c r="DK55" i="1"/>
  <c r="DY55" i="1" s="1"/>
  <c r="DK180" i="1"/>
  <c r="DY180" i="1" s="1"/>
  <c r="DK70" i="1"/>
  <c r="DY70" i="1" s="1"/>
  <c r="DK113" i="1"/>
  <c r="DY113" i="1" s="1"/>
  <c r="DK179" i="1"/>
  <c r="DY179" i="1" s="1"/>
  <c r="DK71" i="1"/>
  <c r="DY71" i="1" s="1"/>
  <c r="DK135" i="1"/>
  <c r="DY135" i="1" s="1"/>
  <c r="DK115" i="1"/>
  <c r="DY115" i="1" s="1"/>
  <c r="DK91" i="1"/>
  <c r="DY91" i="1" s="1"/>
  <c r="DK83" i="1"/>
  <c r="DY83" i="1" s="1"/>
  <c r="DK141" i="1"/>
  <c r="DY141" i="1" s="1"/>
  <c r="DK133" i="1"/>
  <c r="DY133" i="1" s="1"/>
  <c r="DK118" i="1"/>
  <c r="DY118" i="1" s="1"/>
  <c r="DK157" i="1"/>
  <c r="DY157" i="1" s="1"/>
  <c r="DK99" i="1"/>
  <c r="DY99" i="1" s="1"/>
  <c r="DK178" i="1"/>
  <c r="DY178" i="1" s="1"/>
  <c r="DK150" i="1"/>
  <c r="DY150" i="1" s="1"/>
  <c r="DK132" i="1"/>
  <c r="DY132" i="1" s="1"/>
  <c r="DK58" i="1"/>
  <c r="DY58" i="1" s="1"/>
  <c r="DK158" i="1"/>
  <c r="DY158" i="1" s="1"/>
  <c r="DK159" i="1"/>
  <c r="DY159" i="1" s="1"/>
  <c r="DK102" i="1"/>
  <c r="DY102" i="1" s="1"/>
  <c r="DK153" i="1"/>
  <c r="DY153" i="1" s="1"/>
  <c r="DK173" i="1"/>
  <c r="DY173" i="1" s="1"/>
  <c r="DK114" i="1"/>
  <c r="DY114" i="1" s="1"/>
  <c r="DK149" i="1"/>
  <c r="DY149" i="1" s="1"/>
  <c r="DK42" i="1"/>
  <c r="DY42" i="1" s="1"/>
  <c r="DK82" i="1"/>
  <c r="DY82" i="1" s="1"/>
  <c r="DK126" i="1"/>
  <c r="DY126" i="1" s="1"/>
  <c r="DK117" i="1"/>
  <c r="DY117" i="1" s="1"/>
  <c r="DK37" i="1"/>
  <c r="DY37" i="1" s="1"/>
  <c r="DK69" i="1"/>
  <c r="DY69" i="1" s="1"/>
  <c r="DK33" i="1"/>
  <c r="DY33" i="1" s="1"/>
  <c r="DK156" i="1"/>
  <c r="DY156" i="1" s="1"/>
  <c r="DK127" i="1"/>
  <c r="DY127" i="1" s="1"/>
  <c r="DK43" i="1"/>
  <c r="DY43" i="1" s="1"/>
  <c r="DK120" i="1"/>
  <c r="DY120" i="1" s="1"/>
  <c r="DK134" i="1"/>
  <c r="DY134" i="1" s="1"/>
  <c r="DK160" i="1"/>
  <c r="DY160" i="1" s="1"/>
  <c r="DK48" i="1"/>
  <c r="DY48" i="1" s="1"/>
  <c r="DK59" i="1"/>
  <c r="DY59" i="1" s="1"/>
  <c r="DK188" i="1"/>
  <c r="DY188" i="1" s="1"/>
  <c r="DK187" i="1"/>
  <c r="DY187" i="1" s="1"/>
  <c r="DK165" i="1"/>
  <c r="DY165" i="1" s="1"/>
  <c r="DK184" i="1"/>
  <c r="DY184" i="1" s="1"/>
  <c r="DK183" i="1"/>
  <c r="DY183" i="1" s="1"/>
  <c r="DK192" i="1"/>
  <c r="DY192" i="1" s="1"/>
  <c r="DK112" i="1"/>
  <c r="DY112" i="1" s="1"/>
  <c r="DK140" i="1"/>
  <c r="DY140" i="1" s="1"/>
  <c r="DK154" i="1"/>
  <c r="DY154" i="1" s="1"/>
  <c r="DK182" i="1"/>
  <c r="DY182" i="1" s="1"/>
  <c r="DK89" i="1"/>
  <c r="DY89" i="1" s="1"/>
  <c r="DK52" i="1"/>
  <c r="DY52" i="1" s="1"/>
  <c r="DK56" i="1"/>
  <c r="DY56" i="1" s="1"/>
  <c r="DK181" i="1"/>
  <c r="DY181" i="1" s="1"/>
  <c r="DK75" i="1"/>
  <c r="DY75" i="1" s="1"/>
  <c r="DK35" i="1"/>
  <c r="DY35" i="1" s="1"/>
  <c r="DK100" i="1"/>
  <c r="DY100" i="1" s="1"/>
  <c r="DK109" i="1"/>
  <c r="DY109" i="1" s="1"/>
  <c r="DK66" i="1"/>
  <c r="DY66" i="1" s="1"/>
  <c r="DK147" i="1"/>
  <c r="DY147" i="1" s="1"/>
  <c r="DK190" i="1"/>
  <c r="DY190" i="1" s="1"/>
  <c r="DK177" i="1"/>
  <c r="DY177" i="1" s="1"/>
  <c r="DK54" i="1"/>
  <c r="DY54" i="1" s="1"/>
  <c r="DK87" i="1"/>
  <c r="DY87" i="1" s="1"/>
  <c r="DK145" i="1"/>
  <c r="DY145" i="1" s="1"/>
  <c r="DK142" i="1"/>
  <c r="DY142" i="1" s="1"/>
  <c r="DK80" i="1"/>
  <c r="DY80" i="1" s="1"/>
  <c r="DK189" i="1"/>
  <c r="DY189" i="1" s="1"/>
  <c r="DK73" i="1"/>
  <c r="DY73" i="1" s="1"/>
  <c r="DK151" i="1"/>
  <c r="DY151" i="1" s="1"/>
  <c r="DK47" i="1"/>
  <c r="DY47" i="1" s="1"/>
  <c r="DK85" i="1"/>
  <c r="DY85" i="1" s="1"/>
  <c r="DK62" i="1"/>
  <c r="DY62" i="1" s="1"/>
  <c r="DK176" i="1"/>
  <c r="DY176" i="1" s="1"/>
  <c r="DK53" i="1"/>
  <c r="DY53" i="1" s="1"/>
  <c r="DK175" i="1"/>
  <c r="DY175" i="1" s="1"/>
  <c r="DK93" i="1"/>
  <c r="DY93" i="1" s="1"/>
  <c r="DK77" i="1"/>
  <c r="DY77" i="1" s="1"/>
  <c r="DK174" i="1"/>
  <c r="DY174" i="1" s="1"/>
  <c r="DK128" i="1"/>
  <c r="DY128" i="1" s="1"/>
  <c r="DK124" i="1"/>
  <c r="DY124" i="1" s="1"/>
  <c r="DK131" i="1"/>
  <c r="DY131" i="1" s="1"/>
  <c r="DK110" i="1"/>
  <c r="DY110" i="1" s="1"/>
  <c r="DK122" i="1"/>
  <c r="DY122" i="1" s="1"/>
  <c r="DK123" i="1"/>
  <c r="DY123" i="1" s="1"/>
  <c r="DK41" i="1"/>
  <c r="DY41" i="1" s="1"/>
  <c r="DK172" i="1"/>
  <c r="DY172" i="1" s="1"/>
  <c r="DK152" i="1"/>
  <c r="DY152" i="1" s="1"/>
  <c r="DK171" i="1"/>
  <c r="DY171" i="1" s="1"/>
  <c r="DK191" i="1"/>
  <c r="DY191" i="1" s="1"/>
  <c r="DK164" i="1"/>
  <c r="DY164" i="1" s="1"/>
  <c r="DK96" i="1"/>
  <c r="DY96" i="1" s="1"/>
  <c r="DK105" i="1"/>
  <c r="DY105" i="1" s="1"/>
  <c r="DK144" i="1"/>
  <c r="DY144" i="1" s="1"/>
  <c r="DK14" i="1"/>
  <c r="DY14" i="1" s="1"/>
  <c r="DK2" i="1"/>
  <c r="DY2" i="1" s="1"/>
  <c r="DK4" i="1"/>
  <c r="DY4" i="1" s="1"/>
  <c r="DK138" i="1"/>
  <c r="DY138" i="1" s="1"/>
  <c r="DK65" i="1"/>
  <c r="DY65" i="1" s="1"/>
  <c r="DK162" i="1"/>
  <c r="DY162" i="1" s="1"/>
  <c r="DK98" i="1"/>
  <c r="DY98" i="1" s="1"/>
  <c r="DK76" i="1"/>
  <c r="DY76" i="1" s="1"/>
  <c r="DK17" i="1"/>
  <c r="DY17" i="1" s="1"/>
  <c r="DK61" i="1"/>
  <c r="DY61" i="1" s="1"/>
  <c r="DK22" i="1"/>
  <c r="DY22" i="1" s="1"/>
  <c r="DK155" i="1"/>
  <c r="DY155" i="1" s="1"/>
  <c r="DK95" i="1"/>
  <c r="DY95" i="1" s="1"/>
  <c r="DK24" i="1"/>
  <c r="DY24" i="1" s="1"/>
  <c r="DK15" i="1"/>
  <c r="DY15" i="1" s="1"/>
  <c r="DK25" i="1"/>
  <c r="DY25" i="1" s="1"/>
  <c r="DK7" i="1"/>
  <c r="DY7" i="1" s="1"/>
  <c r="DK38" i="1"/>
  <c r="DY38" i="1" s="1"/>
  <c r="DK10" i="1"/>
  <c r="DY10" i="1" s="1"/>
  <c r="DK67" i="1"/>
  <c r="DY67" i="1" s="1"/>
  <c r="DK86" i="1"/>
  <c r="DY86" i="1" s="1"/>
  <c r="DK46" i="1"/>
  <c r="DY46" i="1" s="1"/>
  <c r="DK13" i="1"/>
  <c r="DY13" i="1" s="1"/>
  <c r="DK8" i="1"/>
  <c r="DY8" i="1" s="1"/>
  <c r="DK12" i="1"/>
  <c r="DY12" i="1" s="1"/>
  <c r="DK9" i="1"/>
  <c r="DY9" i="1" s="1"/>
  <c r="DK16" i="1"/>
  <c r="DY16" i="1" s="1"/>
  <c r="DK23" i="1"/>
  <c r="DY23" i="1" s="1"/>
  <c r="DK40" i="1"/>
  <c r="DY40" i="1" s="1"/>
  <c r="DK137" i="1"/>
  <c r="DY137" i="1" s="1"/>
  <c r="DK31" i="1"/>
  <c r="DY31" i="1" s="1"/>
  <c r="DK6" i="1"/>
  <c r="DY6" i="1" s="1"/>
  <c r="DK32" i="1"/>
  <c r="DY32" i="1" s="1"/>
  <c r="DK29" i="1"/>
  <c r="DY29" i="1" s="1"/>
  <c r="DK88" i="1"/>
  <c r="DY88" i="1" s="1"/>
  <c r="DK11" i="1"/>
  <c r="DY11" i="1" s="1"/>
  <c r="DK79" i="1"/>
  <c r="DY79" i="1" s="1"/>
  <c r="DK39" i="1"/>
  <c r="DY39" i="1" s="1"/>
  <c r="DK20" i="1"/>
  <c r="DY20" i="1" s="1"/>
  <c r="DK161" i="1"/>
  <c r="DY161" i="1" s="1"/>
  <c r="DK68" i="1"/>
  <c r="DY68" i="1" s="1"/>
  <c r="DK3" i="1"/>
  <c r="DY3" i="1" s="1"/>
  <c r="DK106" i="1"/>
  <c r="DY106" i="1" s="1"/>
  <c r="DK5" i="1"/>
  <c r="DY5" i="1" s="1"/>
  <c r="DK30" i="1"/>
  <c r="DY30" i="1" s="1"/>
  <c r="DK108" i="1"/>
  <c r="DY108" i="1" s="1"/>
  <c r="DK78" i="1"/>
  <c r="DY78" i="1" s="1"/>
  <c r="DK19" i="1"/>
  <c r="DY19" i="1" s="1"/>
  <c r="DK18" i="1"/>
  <c r="DY18" i="1" s="1"/>
  <c r="DK26" i="1"/>
  <c r="DY26" i="1" s="1"/>
  <c r="DK60" i="1"/>
  <c r="DY60" i="1" s="1"/>
  <c r="DK103" i="1"/>
  <c r="DY103" i="1" s="1"/>
  <c r="DK21" i="1"/>
  <c r="DY21" i="1" s="1"/>
  <c r="DK27" i="1"/>
  <c r="DY27" i="1" s="1"/>
  <c r="DK49" i="1"/>
  <c r="DY49" i="1" s="1"/>
  <c r="DK51" i="1"/>
  <c r="DY51" i="1" s="1"/>
  <c r="DK63" i="1"/>
  <c r="DY63" i="1" s="1"/>
  <c r="DK34" i="1"/>
  <c r="DY34" i="1" s="1"/>
  <c r="DK94" i="1"/>
  <c r="DY94" i="1" s="1"/>
  <c r="DK57" i="1"/>
  <c r="DY57" i="1" s="1"/>
  <c r="DK64" i="1"/>
  <c r="DY64" i="1" s="1"/>
  <c r="DK45" i="1"/>
  <c r="DY45" i="1" s="1"/>
  <c r="DK36" i="1"/>
  <c r="DY36" i="1" s="1"/>
  <c r="DK107" i="1"/>
  <c r="DY107" i="1" s="1"/>
  <c r="DK170" i="1"/>
  <c r="DY170" i="1" s="1"/>
  <c r="DK44" i="1"/>
  <c r="DY44" i="1" s="1"/>
  <c r="DK50" i="1"/>
  <c r="DY50" i="1" s="1"/>
  <c r="DK169" i="1"/>
  <c r="DY169" i="1" s="1"/>
  <c r="DK168" i="1"/>
  <c r="DY168" i="1" s="1"/>
  <c r="DK81" i="1"/>
  <c r="DY81" i="1" s="1"/>
  <c r="DK28" i="1"/>
  <c r="DY28" i="1" s="1"/>
  <c r="DK111" i="1"/>
  <c r="DY111" i="1" s="1"/>
  <c r="DK104" i="1"/>
  <c r="DY104" i="1" s="1"/>
  <c r="DK167" i="1"/>
  <c r="DY167" i="1" s="1"/>
  <c r="DZ195" i="1" s="1"/>
  <c r="DK136" i="1"/>
  <c r="DY136" i="1" s="1"/>
  <c r="DK90" i="1"/>
  <c r="DY90" i="1" s="1"/>
  <c r="DK146" i="1"/>
  <c r="DY146" i="1" s="1"/>
  <c r="DE193" i="1"/>
  <c r="DG193" i="1" s="1"/>
  <c r="DE163" i="1"/>
  <c r="DG163" i="1" s="1"/>
  <c r="DE119" i="1"/>
  <c r="DG119" i="1" s="1"/>
  <c r="DE143" i="1"/>
  <c r="DG143" i="1" s="1"/>
  <c r="DE186" i="1"/>
  <c r="DG186" i="1" s="1"/>
  <c r="DE185" i="1"/>
  <c r="DG185" i="1" s="1"/>
  <c r="DE148" i="1"/>
  <c r="DG148" i="1" s="1"/>
  <c r="DE116" i="1"/>
  <c r="DG116" i="1" s="1"/>
  <c r="DE139" i="1"/>
  <c r="DG139" i="1" s="1"/>
  <c r="DE194" i="1"/>
  <c r="DG194" i="1" s="1"/>
  <c r="DE129" i="1"/>
  <c r="DG129" i="1" s="1"/>
  <c r="DE97" i="1"/>
  <c r="DG97" i="1" s="1"/>
  <c r="DE121" i="1"/>
  <c r="DG121" i="1" s="1"/>
  <c r="DE92" i="1"/>
  <c r="DG92" i="1" s="1"/>
  <c r="DE166" i="1"/>
  <c r="DG166" i="1" s="1"/>
  <c r="DE74" i="1"/>
  <c r="DG74" i="1" s="1"/>
  <c r="DE130" i="1"/>
  <c r="DG130" i="1" s="1"/>
  <c r="DE72" i="1"/>
  <c r="DG72" i="1" s="1"/>
  <c r="DE84" i="1"/>
  <c r="DG84" i="1" s="1"/>
  <c r="DE101" i="1"/>
  <c r="DG101" i="1" s="1"/>
  <c r="DE125" i="1"/>
  <c r="DG125" i="1" s="1"/>
  <c r="DE55" i="1"/>
  <c r="DG55" i="1" s="1"/>
  <c r="DE180" i="1"/>
  <c r="DG180" i="1" s="1"/>
  <c r="DE70" i="1"/>
  <c r="DG70" i="1" s="1"/>
  <c r="DE113" i="1"/>
  <c r="DG113" i="1" s="1"/>
  <c r="DE179" i="1"/>
  <c r="DG179" i="1" s="1"/>
  <c r="DE71" i="1"/>
  <c r="DG71" i="1" s="1"/>
  <c r="DE135" i="1"/>
  <c r="DG135" i="1" s="1"/>
  <c r="DE115" i="1"/>
  <c r="DG115" i="1" s="1"/>
  <c r="DE91" i="1"/>
  <c r="DG91" i="1" s="1"/>
  <c r="DE83" i="1"/>
  <c r="DG83" i="1" s="1"/>
  <c r="DE141" i="1"/>
  <c r="DG141" i="1" s="1"/>
  <c r="DE133" i="1"/>
  <c r="DG133" i="1" s="1"/>
  <c r="DE118" i="1"/>
  <c r="DG118" i="1" s="1"/>
  <c r="DE157" i="1"/>
  <c r="DG157" i="1" s="1"/>
  <c r="DE99" i="1"/>
  <c r="DG99" i="1" s="1"/>
  <c r="DE178" i="1"/>
  <c r="DG178" i="1" s="1"/>
  <c r="DE150" i="1"/>
  <c r="DG150" i="1" s="1"/>
  <c r="DE132" i="1"/>
  <c r="DG132" i="1" s="1"/>
  <c r="DE58" i="1"/>
  <c r="DG58" i="1" s="1"/>
  <c r="DE158" i="1"/>
  <c r="DG158" i="1" s="1"/>
  <c r="DE159" i="1"/>
  <c r="DG159" i="1" s="1"/>
  <c r="DE102" i="1"/>
  <c r="DG102" i="1" s="1"/>
  <c r="DE153" i="1"/>
  <c r="DG153" i="1" s="1"/>
  <c r="DE173" i="1"/>
  <c r="DG173" i="1" s="1"/>
  <c r="DE114" i="1"/>
  <c r="DG114" i="1" s="1"/>
  <c r="DE149" i="1"/>
  <c r="DG149" i="1" s="1"/>
  <c r="DE42" i="1"/>
  <c r="DG42" i="1" s="1"/>
  <c r="DE82" i="1"/>
  <c r="DG82" i="1" s="1"/>
  <c r="DE126" i="1"/>
  <c r="DG126" i="1" s="1"/>
  <c r="DE117" i="1"/>
  <c r="DG117" i="1" s="1"/>
  <c r="DE37" i="1"/>
  <c r="DG37" i="1" s="1"/>
  <c r="DE69" i="1"/>
  <c r="DG69" i="1" s="1"/>
  <c r="DE33" i="1"/>
  <c r="DG33" i="1" s="1"/>
  <c r="DE156" i="1"/>
  <c r="DG156" i="1" s="1"/>
  <c r="DE127" i="1"/>
  <c r="DG127" i="1" s="1"/>
  <c r="DE43" i="1"/>
  <c r="DG43" i="1" s="1"/>
  <c r="DE120" i="1"/>
  <c r="DG120" i="1" s="1"/>
  <c r="DE134" i="1"/>
  <c r="DG134" i="1" s="1"/>
  <c r="DE160" i="1"/>
  <c r="DG160" i="1" s="1"/>
  <c r="DE48" i="1"/>
  <c r="DG48" i="1" s="1"/>
  <c r="DE59" i="1"/>
  <c r="DG59" i="1" s="1"/>
  <c r="DE188" i="1"/>
  <c r="DG188" i="1" s="1"/>
  <c r="DE187" i="1"/>
  <c r="DG187" i="1" s="1"/>
  <c r="DE165" i="1"/>
  <c r="DG165" i="1" s="1"/>
  <c r="DE184" i="1"/>
  <c r="DG184" i="1" s="1"/>
  <c r="DE183" i="1"/>
  <c r="DG183" i="1" s="1"/>
  <c r="DE192" i="1"/>
  <c r="DG192" i="1" s="1"/>
  <c r="DE112" i="1"/>
  <c r="DG112" i="1" s="1"/>
  <c r="DE140" i="1"/>
  <c r="DG140" i="1" s="1"/>
  <c r="DE154" i="1"/>
  <c r="DG154" i="1" s="1"/>
  <c r="DE182" i="1"/>
  <c r="DG182" i="1" s="1"/>
  <c r="DE89" i="1"/>
  <c r="DG89" i="1" s="1"/>
  <c r="DE52" i="1"/>
  <c r="DG52" i="1" s="1"/>
  <c r="DE56" i="1"/>
  <c r="DG56" i="1" s="1"/>
  <c r="DE181" i="1"/>
  <c r="DG181" i="1" s="1"/>
  <c r="DE75" i="1"/>
  <c r="DG75" i="1" s="1"/>
  <c r="DE35" i="1"/>
  <c r="DG35" i="1" s="1"/>
  <c r="DE100" i="1"/>
  <c r="DG100" i="1" s="1"/>
  <c r="DE109" i="1"/>
  <c r="DG109" i="1" s="1"/>
  <c r="DE66" i="1"/>
  <c r="DG66" i="1" s="1"/>
  <c r="DE147" i="1"/>
  <c r="DG147" i="1" s="1"/>
  <c r="DE190" i="1"/>
  <c r="DG190" i="1" s="1"/>
  <c r="DE177" i="1"/>
  <c r="DG177" i="1" s="1"/>
  <c r="DE54" i="1"/>
  <c r="DG54" i="1" s="1"/>
  <c r="DE87" i="1"/>
  <c r="DG87" i="1" s="1"/>
  <c r="DE145" i="1"/>
  <c r="DG145" i="1" s="1"/>
  <c r="DE142" i="1"/>
  <c r="DG142" i="1" s="1"/>
  <c r="DE80" i="1"/>
  <c r="DG80" i="1" s="1"/>
  <c r="DE189" i="1"/>
  <c r="DG189" i="1" s="1"/>
  <c r="DE73" i="1"/>
  <c r="DG73" i="1" s="1"/>
  <c r="DE151" i="1"/>
  <c r="DG151" i="1" s="1"/>
  <c r="DE47" i="1"/>
  <c r="DG47" i="1" s="1"/>
  <c r="DE85" i="1"/>
  <c r="DG85" i="1" s="1"/>
  <c r="DE62" i="1"/>
  <c r="DG62" i="1" s="1"/>
  <c r="DE176" i="1"/>
  <c r="DG176" i="1" s="1"/>
  <c r="DE53" i="1"/>
  <c r="DG53" i="1" s="1"/>
  <c r="DE175" i="1"/>
  <c r="DG175" i="1" s="1"/>
  <c r="DE93" i="1"/>
  <c r="DG93" i="1" s="1"/>
  <c r="DE77" i="1"/>
  <c r="DG77" i="1" s="1"/>
  <c r="DE174" i="1"/>
  <c r="DG174" i="1" s="1"/>
  <c r="DE128" i="1"/>
  <c r="DG128" i="1" s="1"/>
  <c r="DE124" i="1"/>
  <c r="DG124" i="1" s="1"/>
  <c r="DE131" i="1"/>
  <c r="DG131" i="1" s="1"/>
  <c r="DE110" i="1"/>
  <c r="DG110" i="1" s="1"/>
  <c r="DE122" i="1"/>
  <c r="DG122" i="1" s="1"/>
  <c r="DE123" i="1"/>
  <c r="DG123" i="1" s="1"/>
  <c r="DE41" i="1"/>
  <c r="DG41" i="1" s="1"/>
  <c r="DE172" i="1"/>
  <c r="DG172" i="1" s="1"/>
  <c r="DE152" i="1"/>
  <c r="DG152" i="1" s="1"/>
  <c r="DE171" i="1"/>
  <c r="DG171" i="1" s="1"/>
  <c r="DE191" i="1"/>
  <c r="DG191" i="1" s="1"/>
  <c r="DE164" i="1"/>
  <c r="DG164" i="1" s="1"/>
  <c r="DE96" i="1"/>
  <c r="DG96" i="1" s="1"/>
  <c r="DE105" i="1"/>
  <c r="DG105" i="1" s="1"/>
  <c r="DE144" i="1"/>
  <c r="DG144" i="1" s="1"/>
  <c r="DE14" i="1"/>
  <c r="DG14" i="1" s="1"/>
  <c r="DE2" i="1"/>
  <c r="DG2" i="1" s="1"/>
  <c r="DE4" i="1"/>
  <c r="DG4" i="1" s="1"/>
  <c r="DE138" i="1"/>
  <c r="DG138" i="1" s="1"/>
  <c r="DE65" i="1"/>
  <c r="DG65" i="1" s="1"/>
  <c r="DE162" i="1"/>
  <c r="DG162" i="1" s="1"/>
  <c r="DE98" i="1"/>
  <c r="DG98" i="1" s="1"/>
  <c r="DE76" i="1"/>
  <c r="DG76" i="1" s="1"/>
  <c r="DE17" i="1"/>
  <c r="DG17" i="1" s="1"/>
  <c r="DE61" i="1"/>
  <c r="DG61" i="1" s="1"/>
  <c r="DE22" i="1"/>
  <c r="DG22" i="1" s="1"/>
  <c r="DE155" i="1"/>
  <c r="DG155" i="1" s="1"/>
  <c r="DE95" i="1"/>
  <c r="DG95" i="1" s="1"/>
  <c r="DE24" i="1"/>
  <c r="DG24" i="1" s="1"/>
  <c r="DE15" i="1"/>
  <c r="DG15" i="1" s="1"/>
  <c r="DE25" i="1"/>
  <c r="DG25" i="1" s="1"/>
  <c r="DE7" i="1"/>
  <c r="DG7" i="1" s="1"/>
  <c r="DE38" i="1"/>
  <c r="DG38" i="1" s="1"/>
  <c r="DE10" i="1"/>
  <c r="DG10" i="1" s="1"/>
  <c r="DE67" i="1"/>
  <c r="DG67" i="1" s="1"/>
  <c r="DE86" i="1"/>
  <c r="DG86" i="1" s="1"/>
  <c r="DE46" i="1"/>
  <c r="DG46" i="1" s="1"/>
  <c r="DE13" i="1"/>
  <c r="DG13" i="1" s="1"/>
  <c r="DE8" i="1"/>
  <c r="DG8" i="1" s="1"/>
  <c r="DE12" i="1"/>
  <c r="DG12" i="1" s="1"/>
  <c r="DE9" i="1"/>
  <c r="DG9" i="1" s="1"/>
  <c r="DE16" i="1"/>
  <c r="DG16" i="1" s="1"/>
  <c r="DE23" i="1"/>
  <c r="DG23" i="1" s="1"/>
  <c r="DE40" i="1"/>
  <c r="DG40" i="1" s="1"/>
  <c r="DE137" i="1"/>
  <c r="DG137" i="1" s="1"/>
  <c r="DE31" i="1"/>
  <c r="DG31" i="1" s="1"/>
  <c r="DE6" i="1"/>
  <c r="DG6" i="1" s="1"/>
  <c r="DE32" i="1"/>
  <c r="DG32" i="1" s="1"/>
  <c r="DE29" i="1"/>
  <c r="DG29" i="1" s="1"/>
  <c r="DE88" i="1"/>
  <c r="DG88" i="1" s="1"/>
  <c r="DE11" i="1"/>
  <c r="DG11" i="1" s="1"/>
  <c r="DE79" i="1"/>
  <c r="DG79" i="1" s="1"/>
  <c r="DE39" i="1"/>
  <c r="DG39" i="1" s="1"/>
  <c r="DE20" i="1"/>
  <c r="DG20" i="1" s="1"/>
  <c r="DE161" i="1"/>
  <c r="DG161" i="1" s="1"/>
  <c r="DE68" i="1"/>
  <c r="DG68" i="1" s="1"/>
  <c r="DE3" i="1"/>
  <c r="DG3" i="1" s="1"/>
  <c r="DE106" i="1"/>
  <c r="DG106" i="1" s="1"/>
  <c r="DE5" i="1"/>
  <c r="DG5" i="1" s="1"/>
  <c r="DE30" i="1"/>
  <c r="DG30" i="1" s="1"/>
  <c r="DE108" i="1"/>
  <c r="DG108" i="1" s="1"/>
  <c r="DE78" i="1"/>
  <c r="DG78" i="1" s="1"/>
  <c r="DE19" i="1"/>
  <c r="DG19" i="1" s="1"/>
  <c r="DE18" i="1"/>
  <c r="DG18" i="1" s="1"/>
  <c r="DE26" i="1"/>
  <c r="DG26" i="1" s="1"/>
  <c r="DE60" i="1"/>
  <c r="DG60" i="1" s="1"/>
  <c r="DE103" i="1"/>
  <c r="DG103" i="1" s="1"/>
  <c r="DE21" i="1"/>
  <c r="DG21" i="1" s="1"/>
  <c r="DE27" i="1"/>
  <c r="DG27" i="1" s="1"/>
  <c r="DE49" i="1"/>
  <c r="DG49" i="1" s="1"/>
  <c r="DE51" i="1"/>
  <c r="DG51" i="1" s="1"/>
  <c r="DE63" i="1"/>
  <c r="DG63" i="1" s="1"/>
  <c r="DE34" i="1"/>
  <c r="DG34" i="1" s="1"/>
  <c r="DE94" i="1"/>
  <c r="DG94" i="1" s="1"/>
  <c r="DE57" i="1"/>
  <c r="DG57" i="1" s="1"/>
  <c r="DE64" i="1"/>
  <c r="DG64" i="1" s="1"/>
  <c r="DE45" i="1"/>
  <c r="DG45" i="1" s="1"/>
  <c r="DE36" i="1"/>
  <c r="DG36" i="1" s="1"/>
  <c r="DE107" i="1"/>
  <c r="DG107" i="1" s="1"/>
  <c r="DE170" i="1"/>
  <c r="DG170" i="1" s="1"/>
  <c r="DE44" i="1"/>
  <c r="DG44" i="1" s="1"/>
  <c r="DE50" i="1"/>
  <c r="DG50" i="1" s="1"/>
  <c r="DE169" i="1"/>
  <c r="DG169" i="1" s="1"/>
  <c r="DE168" i="1"/>
  <c r="DG168" i="1" s="1"/>
  <c r="DE81" i="1"/>
  <c r="DG81" i="1" s="1"/>
  <c r="DE28" i="1"/>
  <c r="DG28" i="1" s="1"/>
  <c r="DE111" i="1"/>
  <c r="DG111" i="1" s="1"/>
  <c r="DE104" i="1"/>
  <c r="DG104" i="1" s="1"/>
  <c r="DE167" i="1"/>
  <c r="DG167" i="1" s="1"/>
  <c r="DE136" i="1"/>
  <c r="DG136" i="1" s="1"/>
  <c r="DE90" i="1"/>
  <c r="DG90" i="1" s="1"/>
  <c r="AH193" i="1"/>
  <c r="AH163" i="1"/>
  <c r="AH119" i="1"/>
  <c r="AH143" i="1"/>
  <c r="AH186" i="1"/>
  <c r="AH185" i="1"/>
  <c r="AH148" i="1"/>
  <c r="AH116" i="1"/>
  <c r="AH139" i="1"/>
  <c r="AH194" i="1"/>
  <c r="AH129" i="1"/>
  <c r="AH97" i="1"/>
  <c r="AH121" i="1"/>
  <c r="AH92" i="1"/>
  <c r="AH166" i="1"/>
  <c r="AH74" i="1"/>
  <c r="AH130" i="1"/>
  <c r="AH72" i="1"/>
  <c r="AH84" i="1"/>
  <c r="AH101" i="1"/>
  <c r="AH125" i="1"/>
  <c r="AH55" i="1"/>
  <c r="AH180" i="1"/>
  <c r="AH70" i="1"/>
  <c r="AH113" i="1"/>
  <c r="AH179" i="1"/>
  <c r="AH71" i="1"/>
  <c r="AH135" i="1"/>
  <c r="AH115" i="1"/>
  <c r="AH91" i="1"/>
  <c r="AH83" i="1"/>
  <c r="AH141" i="1"/>
  <c r="AH133" i="1"/>
  <c r="AH118" i="1"/>
  <c r="AH157" i="1"/>
  <c r="AH99" i="1"/>
  <c r="AH178" i="1"/>
  <c r="AH150" i="1"/>
  <c r="AH132" i="1"/>
  <c r="AH58" i="1"/>
  <c r="AH158" i="1"/>
  <c r="AH159" i="1"/>
  <c r="AH102" i="1"/>
  <c r="AH153" i="1"/>
  <c r="AH173" i="1"/>
  <c r="AH114" i="1"/>
  <c r="AH149" i="1"/>
  <c r="AH42" i="1"/>
  <c r="AH82" i="1"/>
  <c r="AH126" i="1"/>
  <c r="AH117" i="1"/>
  <c r="AH37" i="1"/>
  <c r="AH69" i="1"/>
  <c r="AH33" i="1"/>
  <c r="AH156" i="1"/>
  <c r="AH127" i="1"/>
  <c r="AH43" i="1"/>
  <c r="AH120" i="1"/>
  <c r="AH134" i="1"/>
  <c r="AH160" i="1"/>
  <c r="AH48" i="1"/>
  <c r="AH59" i="1"/>
  <c r="AH188" i="1"/>
  <c r="AH187" i="1"/>
  <c r="AH165" i="1"/>
  <c r="AH184" i="1"/>
  <c r="AH183" i="1"/>
  <c r="AH192" i="1"/>
  <c r="AH112" i="1"/>
  <c r="AH140" i="1"/>
  <c r="AH154" i="1"/>
  <c r="AH182" i="1"/>
  <c r="AH89" i="1"/>
  <c r="AH52" i="1"/>
  <c r="AH56" i="1"/>
  <c r="AH181" i="1"/>
  <c r="AH75" i="1"/>
  <c r="AH35" i="1"/>
  <c r="AH100" i="1"/>
  <c r="AH109" i="1"/>
  <c r="AH66" i="1"/>
  <c r="AH147" i="1"/>
  <c r="AH190" i="1"/>
  <c r="AH177" i="1"/>
  <c r="AH54" i="1"/>
  <c r="AH87" i="1"/>
  <c r="AH145" i="1"/>
  <c r="AH142" i="1"/>
  <c r="AH80" i="1"/>
  <c r="AH189" i="1"/>
  <c r="AH73" i="1"/>
  <c r="AH151" i="1"/>
  <c r="AH47" i="1"/>
  <c r="AH85" i="1"/>
  <c r="AH62" i="1"/>
  <c r="AH176" i="1"/>
  <c r="AH53" i="1"/>
  <c r="AH175" i="1"/>
  <c r="AH93" i="1"/>
  <c r="AH77" i="1"/>
  <c r="AH174" i="1"/>
  <c r="AH128" i="1"/>
  <c r="AH124" i="1"/>
  <c r="AH131" i="1"/>
  <c r="AH110" i="1"/>
  <c r="AH122" i="1"/>
  <c r="AH123" i="1"/>
  <c r="AH41" i="1"/>
  <c r="AH172" i="1"/>
  <c r="AH152" i="1"/>
  <c r="AH171" i="1"/>
  <c r="AH191" i="1"/>
  <c r="AH164" i="1"/>
  <c r="AH96" i="1"/>
  <c r="AH105" i="1"/>
  <c r="AH144" i="1"/>
  <c r="AH14" i="1"/>
  <c r="AH2" i="1"/>
  <c r="AH4" i="1"/>
  <c r="AH138" i="1"/>
  <c r="AH65" i="1"/>
  <c r="AH162" i="1"/>
  <c r="AH98" i="1"/>
  <c r="AH76" i="1"/>
  <c r="AH17" i="1"/>
  <c r="AH61" i="1"/>
  <c r="AH22" i="1"/>
  <c r="AH155" i="1"/>
  <c r="AH95" i="1"/>
  <c r="AH24" i="1"/>
  <c r="AH15" i="1"/>
  <c r="AH25" i="1"/>
  <c r="AH7" i="1"/>
  <c r="AH38" i="1"/>
  <c r="AH10" i="1"/>
  <c r="AH67" i="1"/>
  <c r="AH86" i="1"/>
  <c r="AH46" i="1"/>
  <c r="AH13" i="1"/>
  <c r="AH8" i="1"/>
  <c r="AH12" i="1"/>
  <c r="AH9" i="1"/>
  <c r="AH16" i="1"/>
  <c r="AH23" i="1"/>
  <c r="AH40" i="1"/>
  <c r="AH137" i="1"/>
  <c r="AH31" i="1"/>
  <c r="AH6" i="1"/>
  <c r="AH32" i="1"/>
  <c r="AH29" i="1"/>
  <c r="AH88" i="1"/>
  <c r="AH11" i="1"/>
  <c r="AH79" i="1"/>
  <c r="AH39" i="1"/>
  <c r="AH20" i="1"/>
  <c r="AH161" i="1"/>
  <c r="AH68" i="1"/>
  <c r="AH3" i="1"/>
  <c r="AH106" i="1"/>
  <c r="AH5" i="1"/>
  <c r="AH30" i="1"/>
  <c r="AH108" i="1"/>
  <c r="AH78" i="1"/>
  <c r="AH19" i="1"/>
  <c r="AH18" i="1"/>
  <c r="AH26" i="1"/>
  <c r="AH60" i="1"/>
  <c r="AH103" i="1"/>
  <c r="AH21" i="1"/>
  <c r="AH27" i="1"/>
  <c r="AH49" i="1"/>
  <c r="AH51" i="1"/>
  <c r="AH63" i="1"/>
  <c r="AH34" i="1"/>
  <c r="AH94" i="1"/>
  <c r="AH57" i="1"/>
  <c r="AH64" i="1"/>
  <c r="AH45" i="1"/>
  <c r="AH36" i="1"/>
  <c r="AH107" i="1"/>
  <c r="AH170" i="1"/>
  <c r="AH44" i="1"/>
  <c r="AH50" i="1"/>
  <c r="AH169" i="1"/>
  <c r="AH168" i="1"/>
  <c r="AH81" i="1"/>
  <c r="AH28" i="1"/>
  <c r="AH111" i="1"/>
  <c r="AH104" i="1"/>
  <c r="AH167" i="1"/>
  <c r="AH136" i="1"/>
  <c r="AH90" i="1"/>
  <c r="AH146" i="1"/>
  <c r="AI172" i="1" l="1"/>
  <c r="AI179" i="1"/>
  <c r="AI153" i="1"/>
  <c r="AI64" i="1"/>
  <c r="AI21" i="1"/>
  <c r="AI30" i="1"/>
  <c r="AI79" i="1"/>
  <c r="AI40" i="1"/>
  <c r="AI86" i="1"/>
  <c r="AI95" i="1"/>
  <c r="AI65" i="1"/>
  <c r="AI164" i="1"/>
  <c r="AI110" i="1"/>
  <c r="AI53" i="1"/>
  <c r="AI113" i="1"/>
  <c r="AI111" i="1"/>
  <c r="AI51" i="1"/>
  <c r="AI19" i="1"/>
  <c r="AI161" i="1"/>
  <c r="AI6" i="1"/>
  <c r="AI8" i="1"/>
  <c r="AI25" i="1"/>
  <c r="AI76" i="1"/>
  <c r="AI144" i="1"/>
  <c r="AI41" i="1"/>
  <c r="AI77" i="1"/>
  <c r="AI151" i="1"/>
  <c r="AI177" i="1"/>
  <c r="AI181" i="1"/>
  <c r="AI192" i="1"/>
  <c r="AI160" i="1"/>
  <c r="AI37" i="1"/>
  <c r="AI99" i="1"/>
  <c r="AI135" i="1"/>
  <c r="AI101" i="1"/>
  <c r="AI97" i="1"/>
  <c r="AI143" i="1"/>
  <c r="AI63" i="1"/>
  <c r="AI107" i="1"/>
  <c r="AI190" i="1"/>
  <c r="AI136" i="1"/>
  <c r="AI50" i="1"/>
  <c r="AI94" i="1"/>
  <c r="AI60" i="1"/>
  <c r="AI106" i="1"/>
  <c r="AI88" i="1"/>
  <c r="AI16" i="1"/>
  <c r="AI10" i="1"/>
  <c r="AI22" i="1"/>
  <c r="AI4" i="1"/>
  <c r="AI171" i="1"/>
  <c r="AI124" i="1"/>
  <c r="AI62" i="1"/>
  <c r="AI145" i="1"/>
  <c r="AI100" i="1"/>
  <c r="AI154" i="1"/>
  <c r="AI156" i="1"/>
  <c r="AI149" i="1"/>
  <c r="AI132" i="1"/>
  <c r="AI83" i="1"/>
  <c r="AI180" i="1"/>
  <c r="AI166" i="1"/>
  <c r="AI148" i="1"/>
  <c r="AI81" i="1"/>
  <c r="AI45" i="1"/>
  <c r="AI27" i="1"/>
  <c r="AI108" i="1"/>
  <c r="AI39" i="1"/>
  <c r="AI137" i="1"/>
  <c r="AI46" i="1"/>
  <c r="AI24" i="1"/>
  <c r="AI162" i="1"/>
  <c r="AI96" i="1"/>
  <c r="AI122" i="1"/>
  <c r="AI175" i="1"/>
  <c r="AI189" i="1"/>
  <c r="AI147" i="1"/>
  <c r="AI52" i="1"/>
  <c r="AI184" i="1"/>
  <c r="AI120" i="1"/>
  <c r="AI126" i="1"/>
  <c r="AI159" i="1"/>
  <c r="AI118" i="1"/>
  <c r="AI72" i="1"/>
  <c r="AI194" i="1"/>
  <c r="AI163" i="1"/>
  <c r="AI182" i="1"/>
  <c r="AI167" i="1"/>
  <c r="AI44" i="1"/>
  <c r="AI34" i="1"/>
  <c r="AI26" i="1"/>
  <c r="AI3" i="1"/>
  <c r="AI29" i="1"/>
  <c r="AI9" i="1"/>
  <c r="AI38" i="1"/>
  <c r="AI61" i="1"/>
  <c r="AI2" i="1"/>
  <c r="AI152" i="1"/>
  <c r="AI128" i="1"/>
  <c r="AI85" i="1"/>
  <c r="AI87" i="1"/>
  <c r="AI35" i="1"/>
  <c r="AI140" i="1"/>
  <c r="AI59" i="1"/>
  <c r="AI33" i="1"/>
  <c r="AI114" i="1"/>
  <c r="AI150" i="1"/>
  <c r="AI91" i="1"/>
  <c r="AI55" i="1"/>
  <c r="AI92" i="1"/>
  <c r="AI90" i="1"/>
  <c r="AI169" i="1"/>
  <c r="AI57" i="1"/>
  <c r="AI103" i="1"/>
  <c r="AI5" i="1"/>
  <c r="AI11" i="1"/>
  <c r="AI23" i="1"/>
  <c r="AI67" i="1"/>
  <c r="AI155" i="1"/>
  <c r="AI138" i="1"/>
  <c r="AI191" i="1"/>
  <c r="AI131" i="1"/>
  <c r="AI142" i="1"/>
  <c r="AI109" i="1"/>
  <c r="AI127" i="1"/>
  <c r="AI42" i="1"/>
  <c r="AI58" i="1"/>
  <c r="AI141" i="1"/>
  <c r="AI70" i="1"/>
  <c r="AI74" i="1"/>
  <c r="AI116" i="1"/>
  <c r="AI104" i="1"/>
  <c r="AI170" i="1"/>
  <c r="AI18" i="1"/>
  <c r="AI68" i="1"/>
  <c r="AI32" i="1"/>
  <c r="AI12" i="1"/>
  <c r="AI7" i="1"/>
  <c r="AI17" i="1"/>
  <c r="AI14" i="1"/>
  <c r="AI174" i="1"/>
  <c r="AI47" i="1"/>
  <c r="AI54" i="1"/>
  <c r="AI75" i="1"/>
  <c r="AI112" i="1"/>
  <c r="AI48" i="1"/>
  <c r="AI69" i="1"/>
  <c r="AI173" i="1"/>
  <c r="AI115" i="1"/>
  <c r="AI125" i="1"/>
  <c r="AI121" i="1"/>
  <c r="AI186" i="1"/>
  <c r="AI28" i="1"/>
  <c r="AI36" i="1"/>
  <c r="AI49" i="1"/>
  <c r="AI78" i="1"/>
  <c r="AI20" i="1"/>
  <c r="AI31" i="1"/>
  <c r="AI13" i="1"/>
  <c r="AI15" i="1"/>
  <c r="AI98" i="1"/>
  <c r="AI105" i="1"/>
  <c r="AI123" i="1"/>
  <c r="AI93" i="1"/>
  <c r="AI73" i="1"/>
  <c r="AI56" i="1"/>
  <c r="AI183" i="1"/>
  <c r="AI134" i="1"/>
  <c r="AI117" i="1"/>
  <c r="AI102" i="1"/>
  <c r="AI157" i="1"/>
  <c r="AI71" i="1"/>
  <c r="AI84" i="1"/>
  <c r="AI129" i="1"/>
  <c r="AI119" i="1"/>
  <c r="AI80" i="1"/>
  <c r="AI66" i="1"/>
  <c r="AI89" i="1"/>
  <c r="AI165" i="1"/>
  <c r="AI43" i="1"/>
  <c r="AI82" i="1"/>
  <c r="AI158" i="1"/>
  <c r="AI133" i="1"/>
  <c r="AI130" i="1"/>
  <c r="AI139" i="1"/>
  <c r="AI193" i="1"/>
  <c r="FL187" i="1"/>
  <c r="FH187" i="1" s="1"/>
  <c r="FM187" i="1" s="1"/>
  <c r="FL176" i="1"/>
  <c r="FH176" i="1" s="1"/>
  <c r="FM176" i="1" s="1"/>
  <c r="FL185" i="1"/>
  <c r="FH185" i="1" s="1"/>
  <c r="FM185" i="1" s="1"/>
  <c r="FL178" i="1"/>
  <c r="FH178" i="1" s="1"/>
  <c r="FM178" i="1" s="1"/>
  <c r="FL188" i="1"/>
  <c r="FH188" i="1" s="1"/>
  <c r="FM188" i="1" s="1"/>
  <c r="FL168" i="1"/>
  <c r="FH168" i="1" s="1"/>
  <c r="FM168" i="1" s="1"/>
  <c r="AJ193" i="1"/>
  <c r="AK193" i="1" s="1"/>
  <c r="AJ163" i="1"/>
  <c r="AK163" i="1" s="1"/>
  <c r="AJ119" i="1"/>
  <c r="AK119" i="1" s="1"/>
  <c r="AJ143" i="1"/>
  <c r="AK143" i="1" s="1"/>
  <c r="AJ186" i="1"/>
  <c r="AK186" i="1" s="1"/>
  <c r="AJ185" i="1"/>
  <c r="AJ148" i="1"/>
  <c r="AK148" i="1" s="1"/>
  <c r="AJ116" i="1"/>
  <c r="AK116" i="1" s="1"/>
  <c r="AJ139" i="1"/>
  <c r="AK139" i="1" s="1"/>
  <c r="AJ194" i="1"/>
  <c r="AK194" i="1" s="1"/>
  <c r="AJ129" i="1"/>
  <c r="AK129" i="1" s="1"/>
  <c r="AJ97" i="1"/>
  <c r="AK97" i="1" s="1"/>
  <c r="AJ121" i="1"/>
  <c r="AK121" i="1" s="1"/>
  <c r="AJ92" i="1"/>
  <c r="AJ166" i="1"/>
  <c r="AK166" i="1" s="1"/>
  <c r="AJ74" i="1"/>
  <c r="AK74" i="1" s="1"/>
  <c r="AJ130" i="1"/>
  <c r="AK130" i="1" s="1"/>
  <c r="AJ72" i="1"/>
  <c r="AK72" i="1" s="1"/>
  <c r="AJ84" i="1"/>
  <c r="AK84" i="1" s="1"/>
  <c r="AJ101" i="1"/>
  <c r="AK101" i="1" s="1"/>
  <c r="AJ125" i="1"/>
  <c r="AK125" i="1" s="1"/>
  <c r="AJ55" i="1"/>
  <c r="AK55" i="1" s="1"/>
  <c r="AJ180" i="1"/>
  <c r="AK180" i="1" s="1"/>
  <c r="AJ70" i="1"/>
  <c r="AK70" i="1" s="1"/>
  <c r="AJ113" i="1"/>
  <c r="AK113" i="1" s="1"/>
  <c r="AJ179" i="1"/>
  <c r="AK179" i="1" s="1"/>
  <c r="AJ71" i="1"/>
  <c r="AK71" i="1" s="1"/>
  <c r="AJ135" i="1"/>
  <c r="AK135" i="1" s="1"/>
  <c r="AJ115" i="1"/>
  <c r="AK115" i="1" s="1"/>
  <c r="AJ91" i="1"/>
  <c r="AK91" i="1" s="1"/>
  <c r="AJ83" i="1"/>
  <c r="AK83" i="1" s="1"/>
  <c r="AJ141" i="1"/>
  <c r="AK141" i="1" s="1"/>
  <c r="AJ133" i="1"/>
  <c r="AK133" i="1" s="1"/>
  <c r="AJ118" i="1"/>
  <c r="AK118" i="1" s="1"/>
  <c r="AJ157" i="1"/>
  <c r="AK157" i="1" s="1"/>
  <c r="AJ99" i="1"/>
  <c r="AK99" i="1" s="1"/>
  <c r="AJ178" i="1"/>
  <c r="AK178" i="1" s="1"/>
  <c r="AJ150" i="1"/>
  <c r="AK150" i="1" s="1"/>
  <c r="AJ132" i="1"/>
  <c r="AK132" i="1" s="1"/>
  <c r="AJ58" i="1"/>
  <c r="AK58" i="1" s="1"/>
  <c r="AJ158" i="1"/>
  <c r="AK158" i="1" s="1"/>
  <c r="AJ159" i="1"/>
  <c r="AK159" i="1" s="1"/>
  <c r="AJ102" i="1"/>
  <c r="AK102" i="1" s="1"/>
  <c r="AJ153" i="1"/>
  <c r="AK153" i="1" s="1"/>
  <c r="AJ173" i="1"/>
  <c r="AK173" i="1" s="1"/>
  <c r="AJ114" i="1"/>
  <c r="AJ149" i="1"/>
  <c r="AK149" i="1" s="1"/>
  <c r="AJ42" i="1"/>
  <c r="AJ82" i="1"/>
  <c r="AK82" i="1" s="1"/>
  <c r="AJ126" i="1"/>
  <c r="AK126" i="1" s="1"/>
  <c r="AJ117" i="1"/>
  <c r="AK117" i="1" s="1"/>
  <c r="AJ37" i="1"/>
  <c r="AJ69" i="1"/>
  <c r="AK69" i="1" s="1"/>
  <c r="AJ33" i="1"/>
  <c r="AK33" i="1" s="1"/>
  <c r="AJ156" i="1"/>
  <c r="AK156" i="1" s="1"/>
  <c r="AJ127" i="1"/>
  <c r="AK127" i="1" s="1"/>
  <c r="AJ43" i="1"/>
  <c r="AK43" i="1" s="1"/>
  <c r="AJ120" i="1"/>
  <c r="AK120" i="1" s="1"/>
  <c r="AJ134" i="1"/>
  <c r="AK134" i="1" s="1"/>
  <c r="AJ160" i="1"/>
  <c r="AK160" i="1" s="1"/>
  <c r="AJ48" i="1"/>
  <c r="AK48" i="1" s="1"/>
  <c r="AJ59" i="1"/>
  <c r="AK59" i="1" s="1"/>
  <c r="AJ188" i="1"/>
  <c r="AK188" i="1" s="1"/>
  <c r="AJ187" i="1"/>
  <c r="AK187" i="1" s="1"/>
  <c r="AJ165" i="1"/>
  <c r="AK165" i="1" s="1"/>
  <c r="AJ184" i="1"/>
  <c r="AK184" i="1" s="1"/>
  <c r="AJ183" i="1"/>
  <c r="AK183" i="1" s="1"/>
  <c r="AJ192" i="1"/>
  <c r="AK192" i="1" s="1"/>
  <c r="AJ112" i="1"/>
  <c r="AK112" i="1" s="1"/>
  <c r="AJ140" i="1"/>
  <c r="AJ154" i="1"/>
  <c r="AK154" i="1" s="1"/>
  <c r="AJ182" i="1"/>
  <c r="AK182" i="1" s="1"/>
  <c r="AJ89" i="1"/>
  <c r="AK89" i="1" s="1"/>
  <c r="AJ52" i="1"/>
  <c r="AK52" i="1" s="1"/>
  <c r="AJ56" i="1"/>
  <c r="AK56" i="1" s="1"/>
  <c r="AJ181" i="1"/>
  <c r="AK181" i="1" s="1"/>
  <c r="AJ75" i="1"/>
  <c r="AK75" i="1" s="1"/>
  <c r="AJ35" i="1"/>
  <c r="AJ100" i="1"/>
  <c r="AK100" i="1" s="1"/>
  <c r="AJ109" i="1"/>
  <c r="AK109" i="1" s="1"/>
  <c r="AJ66" i="1"/>
  <c r="AK66" i="1" s="1"/>
  <c r="AJ147" i="1"/>
  <c r="AK147" i="1" s="1"/>
  <c r="AJ190" i="1"/>
  <c r="AK190" i="1" s="1"/>
  <c r="AJ177" i="1"/>
  <c r="AK177" i="1" s="1"/>
  <c r="AJ54" i="1"/>
  <c r="AK54" i="1" s="1"/>
  <c r="AJ87" i="1"/>
  <c r="AK87" i="1" s="1"/>
  <c r="AJ145" i="1"/>
  <c r="AK145" i="1" s="1"/>
  <c r="AJ142" i="1"/>
  <c r="AK142" i="1" s="1"/>
  <c r="AJ80" i="1"/>
  <c r="AK80" i="1" s="1"/>
  <c r="AJ189" i="1"/>
  <c r="AK189" i="1" s="1"/>
  <c r="AJ73" i="1"/>
  <c r="AK73" i="1" s="1"/>
  <c r="AJ151" i="1"/>
  <c r="AK151" i="1" s="1"/>
  <c r="AJ47" i="1"/>
  <c r="AK47" i="1" s="1"/>
  <c r="AJ85" i="1"/>
  <c r="AK85" i="1" s="1"/>
  <c r="AJ62" i="1"/>
  <c r="AK62" i="1" s="1"/>
  <c r="AJ176" i="1"/>
  <c r="AK176" i="1" s="1"/>
  <c r="AJ53" i="1"/>
  <c r="AK53" i="1" s="1"/>
  <c r="AJ175" i="1"/>
  <c r="AK175" i="1" s="1"/>
  <c r="AJ93" i="1"/>
  <c r="AK93" i="1" s="1"/>
  <c r="AJ77" i="1"/>
  <c r="AK77" i="1" s="1"/>
  <c r="AJ174" i="1"/>
  <c r="AK174" i="1" s="1"/>
  <c r="AJ128" i="1"/>
  <c r="AK128" i="1" s="1"/>
  <c r="AJ124" i="1"/>
  <c r="AK124" i="1" s="1"/>
  <c r="AJ131" i="1"/>
  <c r="AK131" i="1" s="1"/>
  <c r="AJ110" i="1"/>
  <c r="AK110" i="1" s="1"/>
  <c r="AJ122" i="1"/>
  <c r="AK122" i="1" s="1"/>
  <c r="AJ123" i="1"/>
  <c r="AK123" i="1" s="1"/>
  <c r="AJ41" i="1"/>
  <c r="AK41" i="1" s="1"/>
  <c r="AJ172" i="1"/>
  <c r="AK172" i="1" s="1"/>
  <c r="AJ152" i="1"/>
  <c r="AJ171" i="1"/>
  <c r="AK171" i="1" s="1"/>
  <c r="AJ191" i="1"/>
  <c r="AJ164" i="1"/>
  <c r="AK164" i="1" s="1"/>
  <c r="AJ96" i="1"/>
  <c r="AK96" i="1" s="1"/>
  <c r="AJ105" i="1"/>
  <c r="AK105" i="1" s="1"/>
  <c r="AJ144" i="1"/>
  <c r="AJ14" i="1"/>
  <c r="AK14" i="1" s="1"/>
  <c r="AJ2" i="1"/>
  <c r="AK2" i="1" s="1"/>
  <c r="AJ4" i="1"/>
  <c r="AK4" i="1" s="1"/>
  <c r="AJ138" i="1"/>
  <c r="AK138" i="1" s="1"/>
  <c r="AJ65" i="1"/>
  <c r="AK65" i="1" s="1"/>
  <c r="AJ162" i="1"/>
  <c r="AK162" i="1" s="1"/>
  <c r="AJ98" i="1"/>
  <c r="AK98" i="1" s="1"/>
  <c r="AJ76" i="1"/>
  <c r="AK76" i="1" s="1"/>
  <c r="AJ17" i="1"/>
  <c r="AK17" i="1" s="1"/>
  <c r="AJ61" i="1"/>
  <c r="AK61" i="1" s="1"/>
  <c r="AJ22" i="1"/>
  <c r="AK22" i="1" s="1"/>
  <c r="AJ155" i="1"/>
  <c r="AK155" i="1" s="1"/>
  <c r="AJ95" i="1"/>
  <c r="AK95" i="1" s="1"/>
  <c r="AJ24" i="1"/>
  <c r="AK24" i="1" s="1"/>
  <c r="AJ15" i="1"/>
  <c r="AK15" i="1" s="1"/>
  <c r="AJ25" i="1"/>
  <c r="AK25" i="1" s="1"/>
  <c r="AJ7" i="1"/>
  <c r="AK7" i="1" s="1"/>
  <c r="AJ38" i="1"/>
  <c r="AJ10" i="1"/>
  <c r="AK10" i="1" s="1"/>
  <c r="AJ67" i="1"/>
  <c r="AK67" i="1" s="1"/>
  <c r="AJ86" i="1"/>
  <c r="AK86" i="1" s="1"/>
  <c r="AJ46" i="1"/>
  <c r="AK46" i="1" s="1"/>
  <c r="AJ13" i="1"/>
  <c r="AK13" i="1" s="1"/>
  <c r="AJ8" i="1"/>
  <c r="AK8" i="1" s="1"/>
  <c r="AJ12" i="1"/>
  <c r="AK12" i="1" s="1"/>
  <c r="AJ9" i="1"/>
  <c r="AJ16" i="1"/>
  <c r="AK16" i="1" s="1"/>
  <c r="AJ23" i="1"/>
  <c r="AK23" i="1" s="1"/>
  <c r="AJ40" i="1"/>
  <c r="AK40" i="1" s="1"/>
  <c r="AJ137" i="1"/>
  <c r="AK137" i="1" s="1"/>
  <c r="AJ31" i="1"/>
  <c r="AK31" i="1" s="1"/>
  <c r="AJ6" i="1"/>
  <c r="AK6" i="1" s="1"/>
  <c r="AJ32" i="1"/>
  <c r="AK32" i="1" s="1"/>
  <c r="AJ29" i="1"/>
  <c r="AJ88" i="1"/>
  <c r="AK88" i="1" s="1"/>
  <c r="AJ11" i="1"/>
  <c r="AK11" i="1" s="1"/>
  <c r="AJ79" i="1"/>
  <c r="AK79" i="1" s="1"/>
  <c r="AJ39" i="1"/>
  <c r="AK39" i="1" s="1"/>
  <c r="AJ20" i="1"/>
  <c r="AK20" i="1" s="1"/>
  <c r="AJ161" i="1"/>
  <c r="AK161" i="1" s="1"/>
  <c r="AJ68" i="1"/>
  <c r="AK68" i="1" s="1"/>
  <c r="AJ3" i="1"/>
  <c r="AK3" i="1" s="1"/>
  <c r="AJ106" i="1"/>
  <c r="AK106" i="1" s="1"/>
  <c r="AJ5" i="1"/>
  <c r="AK5" i="1" s="1"/>
  <c r="AJ30" i="1"/>
  <c r="AK30" i="1" s="1"/>
  <c r="AJ108" i="1"/>
  <c r="AK108" i="1" s="1"/>
  <c r="AJ78" i="1"/>
  <c r="AK78" i="1" s="1"/>
  <c r="AJ19" i="1"/>
  <c r="AK19" i="1" s="1"/>
  <c r="AJ18" i="1"/>
  <c r="AK18" i="1" s="1"/>
  <c r="AJ26" i="1"/>
  <c r="AK26" i="1" s="1"/>
  <c r="AJ60" i="1"/>
  <c r="AK60" i="1" s="1"/>
  <c r="AJ103" i="1"/>
  <c r="AK103" i="1" s="1"/>
  <c r="AJ21" i="1"/>
  <c r="AK21" i="1" s="1"/>
  <c r="AJ27" i="1"/>
  <c r="AK27" i="1" s="1"/>
  <c r="AJ49" i="1"/>
  <c r="AJ51" i="1"/>
  <c r="AK51" i="1" s="1"/>
  <c r="AJ63" i="1"/>
  <c r="AJ34" i="1"/>
  <c r="AK34" i="1" s="1"/>
  <c r="AJ94" i="1"/>
  <c r="AK94" i="1" s="1"/>
  <c r="AJ57" i="1"/>
  <c r="AK57" i="1" s="1"/>
  <c r="AJ64" i="1"/>
  <c r="AJ45" i="1"/>
  <c r="AK45" i="1" s="1"/>
  <c r="AJ36" i="1"/>
  <c r="AK36" i="1" s="1"/>
  <c r="AJ107" i="1"/>
  <c r="AK107" i="1" s="1"/>
  <c r="AN107" i="1" s="1"/>
  <c r="AQ107" i="1" s="1"/>
  <c r="AJ170" i="1"/>
  <c r="AJ44" i="1"/>
  <c r="AK44" i="1" s="1"/>
  <c r="AJ50" i="1"/>
  <c r="AK50" i="1" s="1"/>
  <c r="AJ169" i="1"/>
  <c r="AK169" i="1" s="1"/>
  <c r="AJ168" i="1"/>
  <c r="AJ81" i="1"/>
  <c r="AK81" i="1" s="1"/>
  <c r="AJ28" i="1"/>
  <c r="AJ111" i="1"/>
  <c r="AK111" i="1" s="1"/>
  <c r="AJ104" i="1"/>
  <c r="AJ167" i="1"/>
  <c r="AK167" i="1" s="1"/>
  <c r="AJ136" i="1"/>
  <c r="AK136" i="1" s="1"/>
  <c r="AJ90" i="1"/>
  <c r="AK90" i="1" s="1"/>
  <c r="AJ146" i="1"/>
  <c r="AK146" i="1" s="1"/>
  <c r="FJ107" i="1" l="1"/>
  <c r="FK107" i="1"/>
  <c r="FG107" i="1"/>
  <c r="FI107" i="1"/>
  <c r="AN177" i="1"/>
  <c r="AQ177" i="1" s="1"/>
  <c r="AN101" i="1"/>
  <c r="AQ101" i="1" s="1"/>
  <c r="AN6" i="1"/>
  <c r="AQ6" i="1" s="1"/>
  <c r="AN109" i="1"/>
  <c r="AQ109" i="1" s="1"/>
  <c r="AN74" i="1"/>
  <c r="AQ74" i="1" s="1"/>
  <c r="AN23" i="1"/>
  <c r="AQ23" i="1" s="1"/>
  <c r="AN127" i="1"/>
  <c r="AQ127" i="1" s="1"/>
  <c r="AN76" i="1"/>
  <c r="AQ76" i="1" s="1"/>
  <c r="AN153" i="1"/>
  <c r="AQ153" i="1" s="1"/>
  <c r="AK144" i="1"/>
  <c r="AN144" i="1" s="1"/>
  <c r="AQ144" i="1" s="1"/>
  <c r="AK191" i="1"/>
  <c r="AN191" i="1" s="1"/>
  <c r="AQ191" i="1" s="1"/>
  <c r="AN131" i="1"/>
  <c r="AQ131" i="1" s="1"/>
  <c r="AK29" i="1"/>
  <c r="AN29" i="1" s="1"/>
  <c r="AQ29" i="1" s="1"/>
  <c r="AK38" i="1"/>
  <c r="AN38" i="1" s="1"/>
  <c r="AQ38" i="1" s="1"/>
  <c r="AN51" i="1"/>
  <c r="AQ51" i="1" s="1"/>
  <c r="AN136" i="1"/>
  <c r="AQ136" i="1" s="1"/>
  <c r="AK49" i="1"/>
  <c r="AN49" i="1" s="1"/>
  <c r="AQ49" i="1" s="1"/>
  <c r="AN55" i="1"/>
  <c r="AQ55" i="1" s="1"/>
  <c r="AN103" i="1"/>
  <c r="AQ103" i="1" s="1"/>
  <c r="AN138" i="1"/>
  <c r="AQ138" i="1" s="1"/>
  <c r="AN58" i="1"/>
  <c r="AQ58" i="1" s="1"/>
  <c r="AK140" i="1"/>
  <c r="AN140" i="1" s="1"/>
  <c r="AQ140" i="1" s="1"/>
  <c r="AN94" i="1"/>
  <c r="AQ94" i="1" s="1"/>
  <c r="AK28" i="1"/>
  <c r="AN28" i="1" s="1"/>
  <c r="AQ28" i="1" s="1"/>
  <c r="AN87" i="1"/>
  <c r="AQ87" i="1" s="1"/>
  <c r="AK37" i="1"/>
  <c r="AN37" i="1" s="1"/>
  <c r="AQ37" i="1" s="1"/>
  <c r="AK42" i="1"/>
  <c r="AN42" i="1" s="1"/>
  <c r="AQ42" i="1" s="1"/>
  <c r="AK185" i="1"/>
  <c r="AN185" i="1" s="1"/>
  <c r="AQ185" i="1" s="1"/>
  <c r="AN41" i="1"/>
  <c r="AQ41" i="1" s="1"/>
  <c r="AN160" i="1"/>
  <c r="AQ160" i="1" s="1"/>
  <c r="AN50" i="1"/>
  <c r="AQ50" i="1" s="1"/>
  <c r="AN2" i="1"/>
  <c r="AQ2" i="1" s="1"/>
  <c r="AN33" i="1"/>
  <c r="AQ33" i="1" s="1"/>
  <c r="AN161" i="1"/>
  <c r="AQ161" i="1" s="1"/>
  <c r="AN8" i="1"/>
  <c r="AQ8" i="1" s="1"/>
  <c r="AN151" i="1"/>
  <c r="AQ151" i="1" s="1"/>
  <c r="AN181" i="1"/>
  <c r="AQ181" i="1" s="1"/>
  <c r="AN135" i="1"/>
  <c r="AQ135" i="1" s="1"/>
  <c r="AN97" i="1"/>
  <c r="AQ97" i="1" s="1"/>
  <c r="AN36" i="1"/>
  <c r="AQ36" i="1" s="1"/>
  <c r="AN26" i="1"/>
  <c r="AQ26" i="1" s="1"/>
  <c r="AN128" i="1"/>
  <c r="AQ128" i="1" s="1"/>
  <c r="AN150" i="1"/>
  <c r="AQ150" i="1" s="1"/>
  <c r="AN11" i="1"/>
  <c r="AQ11" i="1" s="1"/>
  <c r="AN67" i="1"/>
  <c r="AQ67" i="1" s="1"/>
  <c r="AN142" i="1"/>
  <c r="AQ142" i="1" s="1"/>
  <c r="AN182" i="1"/>
  <c r="AQ182" i="1" s="1"/>
  <c r="AN70" i="1"/>
  <c r="AQ70" i="1" s="1"/>
  <c r="AN116" i="1"/>
  <c r="AQ116" i="1" s="1"/>
  <c r="AN90" i="1"/>
  <c r="AQ90" i="1" s="1"/>
  <c r="AN111" i="1"/>
  <c r="AQ111" i="1" s="1"/>
  <c r="AN169" i="1"/>
  <c r="AQ169" i="1" s="1"/>
  <c r="AN57" i="1"/>
  <c r="AQ57" i="1" s="1"/>
  <c r="AN19" i="1"/>
  <c r="AQ19" i="1" s="1"/>
  <c r="AN5" i="1"/>
  <c r="AQ5" i="1" s="1"/>
  <c r="AN25" i="1"/>
  <c r="AQ25" i="1" s="1"/>
  <c r="AN155" i="1"/>
  <c r="AQ155" i="1" s="1"/>
  <c r="AN77" i="1"/>
  <c r="AQ77" i="1" s="1"/>
  <c r="AN176" i="1"/>
  <c r="AQ176" i="1" s="1"/>
  <c r="AN192" i="1"/>
  <c r="AQ192" i="1" s="1"/>
  <c r="AN187" i="1"/>
  <c r="AQ187" i="1" s="1"/>
  <c r="AN99" i="1"/>
  <c r="AQ99" i="1" s="1"/>
  <c r="AN141" i="1"/>
  <c r="AQ141" i="1" s="1"/>
  <c r="AN143" i="1"/>
  <c r="AQ143" i="1" s="1"/>
  <c r="AK104" i="1"/>
  <c r="AN104" i="1" s="1"/>
  <c r="AQ104" i="1" s="1"/>
  <c r="AK170" i="1"/>
  <c r="AN170" i="1" s="1"/>
  <c r="AQ170" i="1" s="1"/>
  <c r="AK63" i="1"/>
  <c r="AN63" i="1" s="1"/>
  <c r="AQ63" i="1" s="1"/>
  <c r="AK9" i="1"/>
  <c r="AN9" i="1" s="1"/>
  <c r="AQ9" i="1" s="1"/>
  <c r="AK152" i="1"/>
  <c r="AN152" i="1" s="1"/>
  <c r="AQ152" i="1" s="1"/>
  <c r="AK35" i="1"/>
  <c r="AN35" i="1" s="1"/>
  <c r="AQ35" i="1" s="1"/>
  <c r="AK114" i="1"/>
  <c r="AN114" i="1" s="1"/>
  <c r="AQ114" i="1" s="1"/>
  <c r="AK92" i="1"/>
  <c r="AN92" i="1" s="1"/>
  <c r="AQ92" i="1" s="1"/>
  <c r="AN60" i="1"/>
  <c r="AQ60" i="1" s="1"/>
  <c r="AN78" i="1"/>
  <c r="AQ78" i="1" s="1"/>
  <c r="FJ78" i="1" s="1"/>
  <c r="AN106" i="1"/>
  <c r="AQ106" i="1" s="1"/>
  <c r="AN20" i="1"/>
  <c r="AQ20" i="1" s="1"/>
  <c r="AN88" i="1"/>
  <c r="AQ88" i="1" s="1"/>
  <c r="AN31" i="1"/>
  <c r="AQ31" i="1" s="1"/>
  <c r="AN16" i="1"/>
  <c r="AQ16" i="1" s="1"/>
  <c r="AN13" i="1"/>
  <c r="AQ13" i="1" s="1"/>
  <c r="AN10" i="1"/>
  <c r="AQ10" i="1" s="1"/>
  <c r="AN15" i="1"/>
  <c r="AQ15" i="1" s="1"/>
  <c r="AN22" i="1"/>
  <c r="AQ22" i="1" s="1"/>
  <c r="AN98" i="1"/>
  <c r="AQ98" i="1" s="1"/>
  <c r="AN4" i="1"/>
  <c r="AQ4" i="1" s="1"/>
  <c r="AN105" i="1"/>
  <c r="AQ105" i="1" s="1"/>
  <c r="AN171" i="1"/>
  <c r="AQ171" i="1" s="1"/>
  <c r="AN123" i="1"/>
  <c r="AQ123" i="1" s="1"/>
  <c r="AN124" i="1"/>
  <c r="AQ124" i="1" s="1"/>
  <c r="AN93" i="1"/>
  <c r="AQ93" i="1" s="1"/>
  <c r="AN62" i="1"/>
  <c r="AQ62" i="1" s="1"/>
  <c r="AN73" i="1"/>
  <c r="AQ73" i="1" s="1"/>
  <c r="AN145" i="1"/>
  <c r="AQ145" i="1" s="1"/>
  <c r="AN190" i="1"/>
  <c r="AQ190" i="1" s="1"/>
  <c r="AN100" i="1"/>
  <c r="AQ100" i="1" s="1"/>
  <c r="AN56" i="1"/>
  <c r="AQ56" i="1" s="1"/>
  <c r="AN154" i="1"/>
  <c r="AQ154" i="1" s="1"/>
  <c r="AN183" i="1"/>
  <c r="AQ183" i="1" s="1"/>
  <c r="AN188" i="1"/>
  <c r="AQ188" i="1" s="1"/>
  <c r="AN134" i="1"/>
  <c r="AQ134" i="1" s="1"/>
  <c r="AN156" i="1"/>
  <c r="AQ156" i="1" s="1"/>
  <c r="AN117" i="1"/>
  <c r="AQ117" i="1" s="1"/>
  <c r="AN149" i="1"/>
  <c r="AQ149" i="1" s="1"/>
  <c r="AN102" i="1"/>
  <c r="AQ102" i="1" s="1"/>
  <c r="AN132" i="1"/>
  <c r="AQ132" i="1" s="1"/>
  <c r="AN157" i="1"/>
  <c r="AQ157" i="1" s="1"/>
  <c r="AN83" i="1"/>
  <c r="AQ83" i="1" s="1"/>
  <c r="AN71" i="1"/>
  <c r="AQ71" i="1" s="1"/>
  <c r="AN180" i="1"/>
  <c r="AQ180" i="1" s="1"/>
  <c r="AN84" i="1"/>
  <c r="AQ84" i="1" s="1"/>
  <c r="AN166" i="1"/>
  <c r="AQ166" i="1" s="1"/>
  <c r="AN129" i="1"/>
  <c r="AQ129" i="1" s="1"/>
  <c r="AN148" i="1"/>
  <c r="AQ148" i="1" s="1"/>
  <c r="AN119" i="1"/>
  <c r="AQ119" i="1" s="1"/>
  <c r="AN167" i="1"/>
  <c r="AQ167" i="1" s="1"/>
  <c r="AN81" i="1"/>
  <c r="AQ81" i="1" s="1"/>
  <c r="AN44" i="1"/>
  <c r="AQ44" i="1" s="1"/>
  <c r="AN45" i="1"/>
  <c r="AQ45" i="1" s="1"/>
  <c r="AN34" i="1"/>
  <c r="AQ34" i="1" s="1"/>
  <c r="AN27" i="1"/>
  <c r="AQ27" i="1" s="1"/>
  <c r="AN108" i="1"/>
  <c r="AQ108" i="1" s="1"/>
  <c r="AN3" i="1"/>
  <c r="AQ3" i="1" s="1"/>
  <c r="AN39" i="1"/>
  <c r="AQ39" i="1" s="1"/>
  <c r="AN137" i="1"/>
  <c r="AQ137" i="1" s="1"/>
  <c r="AN46" i="1"/>
  <c r="AQ46" i="1" s="1"/>
  <c r="AN24" i="1"/>
  <c r="AQ24" i="1" s="1"/>
  <c r="AN61" i="1"/>
  <c r="AQ61" i="1" s="1"/>
  <c r="AN162" i="1"/>
  <c r="AQ162" i="1" s="1"/>
  <c r="AN96" i="1"/>
  <c r="AQ96" i="1" s="1"/>
  <c r="AN122" i="1"/>
  <c r="AQ122" i="1" s="1"/>
  <c r="AN175" i="1"/>
  <c r="AQ175" i="1" s="1"/>
  <c r="AN85" i="1"/>
  <c r="AQ85" i="1" s="1"/>
  <c r="AN189" i="1"/>
  <c r="AQ189" i="1" s="1"/>
  <c r="AN147" i="1"/>
  <c r="AQ147" i="1" s="1"/>
  <c r="AN52" i="1"/>
  <c r="AQ52" i="1" s="1"/>
  <c r="AN184" i="1"/>
  <c r="AQ184" i="1" s="1"/>
  <c r="AN59" i="1"/>
  <c r="AQ59" i="1" s="1"/>
  <c r="AN120" i="1"/>
  <c r="AQ120" i="1" s="1"/>
  <c r="AN126" i="1"/>
  <c r="AQ126" i="1" s="1"/>
  <c r="AN159" i="1"/>
  <c r="AQ159" i="1" s="1"/>
  <c r="AN118" i="1"/>
  <c r="AQ118" i="1" s="1"/>
  <c r="AN91" i="1"/>
  <c r="AQ91" i="1" s="1"/>
  <c r="AN179" i="1"/>
  <c r="AQ179" i="1" s="1"/>
  <c r="AN72" i="1"/>
  <c r="AQ72" i="1" s="1"/>
  <c r="AN194" i="1"/>
  <c r="AQ194" i="1" s="1"/>
  <c r="AN163" i="1"/>
  <c r="AQ163" i="1" s="1"/>
  <c r="AK168" i="1"/>
  <c r="AN168" i="1" s="1"/>
  <c r="AQ168" i="1" s="1"/>
  <c r="AK64" i="1"/>
  <c r="AN64" i="1" s="1"/>
  <c r="AQ64" i="1" s="1"/>
  <c r="AN21" i="1"/>
  <c r="AQ21" i="1" s="1"/>
  <c r="AN18" i="1"/>
  <c r="AQ18" i="1" s="1"/>
  <c r="AN30" i="1"/>
  <c r="AQ30" i="1" s="1"/>
  <c r="AN68" i="1"/>
  <c r="AQ68" i="1" s="1"/>
  <c r="AN79" i="1"/>
  <c r="AQ79" i="1" s="1"/>
  <c r="AN32" i="1"/>
  <c r="AQ32" i="1" s="1"/>
  <c r="AN40" i="1"/>
  <c r="AQ40" i="1" s="1"/>
  <c r="AN12" i="1"/>
  <c r="AQ12" i="1" s="1"/>
  <c r="AN86" i="1"/>
  <c r="AQ86" i="1" s="1"/>
  <c r="AN7" i="1"/>
  <c r="AQ7" i="1" s="1"/>
  <c r="AN95" i="1"/>
  <c r="AQ95" i="1" s="1"/>
  <c r="AN17" i="1"/>
  <c r="AQ17" i="1" s="1"/>
  <c r="AN65" i="1"/>
  <c r="AQ65" i="1" s="1"/>
  <c r="AN14" i="1"/>
  <c r="AQ14" i="1" s="1"/>
  <c r="AN164" i="1"/>
  <c r="AQ164" i="1" s="1"/>
  <c r="AN172" i="1"/>
  <c r="AQ172" i="1" s="1"/>
  <c r="AN110" i="1"/>
  <c r="AQ110" i="1" s="1"/>
  <c r="AN174" i="1"/>
  <c r="AQ174" i="1" s="1"/>
  <c r="AN53" i="1"/>
  <c r="AQ53" i="1" s="1"/>
  <c r="AN47" i="1"/>
  <c r="AQ47" i="1" s="1"/>
  <c r="AN80" i="1"/>
  <c r="AQ80" i="1" s="1"/>
  <c r="AN54" i="1"/>
  <c r="AQ54" i="1" s="1"/>
  <c r="AN66" i="1"/>
  <c r="AQ66" i="1" s="1"/>
  <c r="AN75" i="1"/>
  <c r="AQ75" i="1" s="1"/>
  <c r="AN89" i="1"/>
  <c r="AQ89" i="1" s="1"/>
  <c r="AN112" i="1"/>
  <c r="AQ112" i="1" s="1"/>
  <c r="AN165" i="1"/>
  <c r="AQ165" i="1" s="1"/>
  <c r="AN48" i="1"/>
  <c r="AQ48" i="1" s="1"/>
  <c r="AN43" i="1"/>
  <c r="AQ43" i="1" s="1"/>
  <c r="AN69" i="1"/>
  <c r="AQ69" i="1" s="1"/>
  <c r="AN82" i="1"/>
  <c r="AQ82" i="1" s="1"/>
  <c r="AN173" i="1"/>
  <c r="AQ173" i="1" s="1"/>
  <c r="AN158" i="1"/>
  <c r="AQ158" i="1" s="1"/>
  <c r="AN178" i="1"/>
  <c r="AQ178" i="1" s="1"/>
  <c r="AN133" i="1"/>
  <c r="AQ133" i="1" s="1"/>
  <c r="AN115" i="1"/>
  <c r="AQ115" i="1" s="1"/>
  <c r="AN113" i="1"/>
  <c r="AQ113" i="1" s="1"/>
  <c r="AN125" i="1"/>
  <c r="AQ125" i="1" s="1"/>
  <c r="AN130" i="1"/>
  <c r="AQ130" i="1" s="1"/>
  <c r="AN121" i="1"/>
  <c r="AQ121" i="1" s="1"/>
  <c r="AN139" i="1"/>
  <c r="AQ139" i="1" s="1"/>
  <c r="AN186" i="1"/>
  <c r="AQ186" i="1" s="1"/>
  <c r="AN193" i="1"/>
  <c r="AQ193" i="1" s="1"/>
  <c r="AN146" i="1"/>
  <c r="AQ146" i="1" s="1"/>
  <c r="FG172" i="1" l="1"/>
  <c r="FK172" i="1"/>
  <c r="FJ172" i="1"/>
  <c r="FI172" i="1"/>
  <c r="FG153" i="1"/>
  <c r="FK153" i="1"/>
  <c r="FI153" i="1"/>
  <c r="FJ153" i="1"/>
  <c r="FK179" i="1"/>
  <c r="FJ179" i="1"/>
  <c r="FI179" i="1"/>
  <c r="FG179" i="1"/>
  <c r="FI14" i="1"/>
  <c r="FK14" i="1"/>
  <c r="FJ14" i="1"/>
  <c r="FG14" i="1"/>
  <c r="FK157" i="1"/>
  <c r="FJ157" i="1"/>
  <c r="FI157" i="1"/>
  <c r="FG157" i="1"/>
  <c r="FK43" i="1"/>
  <c r="FJ43" i="1"/>
  <c r="FI43" i="1"/>
  <c r="FG43" i="1"/>
  <c r="FJ108" i="1"/>
  <c r="FK108" i="1"/>
  <c r="FI108" i="1"/>
  <c r="FG108" i="1"/>
  <c r="FK139" i="1"/>
  <c r="FJ139" i="1"/>
  <c r="FI139" i="1"/>
  <c r="FG139" i="1"/>
  <c r="FK89" i="1"/>
  <c r="FJ89" i="1"/>
  <c r="FI89" i="1"/>
  <c r="FG89" i="1"/>
  <c r="FK21" i="1"/>
  <c r="FJ21" i="1"/>
  <c r="FI21" i="1"/>
  <c r="FG21" i="1"/>
  <c r="FJ189" i="1"/>
  <c r="FI189" i="1"/>
  <c r="FG189" i="1"/>
  <c r="FK189" i="1"/>
  <c r="FK180" i="1"/>
  <c r="FJ180" i="1"/>
  <c r="FI180" i="1"/>
  <c r="FG180" i="1"/>
  <c r="FK145" i="1"/>
  <c r="FJ145" i="1"/>
  <c r="FG145" i="1"/>
  <c r="FI145" i="1"/>
  <c r="FK88" i="1"/>
  <c r="FJ88" i="1"/>
  <c r="FI88" i="1"/>
  <c r="FG88" i="1"/>
  <c r="FI67" i="1"/>
  <c r="FK67" i="1"/>
  <c r="FJ67" i="1"/>
  <c r="FG67" i="1"/>
  <c r="FK181" i="1"/>
  <c r="FJ181" i="1"/>
  <c r="FI181" i="1"/>
  <c r="FG181" i="1"/>
  <c r="FK58" i="1"/>
  <c r="FJ58" i="1"/>
  <c r="FI58" i="1"/>
  <c r="FG58" i="1"/>
  <c r="FK74" i="1"/>
  <c r="FJ74" i="1"/>
  <c r="FI74" i="1"/>
  <c r="FG74" i="1"/>
  <c r="FJ121" i="1"/>
  <c r="FI121" i="1"/>
  <c r="FK121" i="1"/>
  <c r="FG121" i="1"/>
  <c r="FJ173" i="1"/>
  <c r="FI173" i="1"/>
  <c r="FK173" i="1"/>
  <c r="FG173" i="1"/>
  <c r="FK75" i="1"/>
  <c r="FJ75" i="1"/>
  <c r="FI75" i="1"/>
  <c r="FG75" i="1"/>
  <c r="FI12" i="1"/>
  <c r="FK12" i="1"/>
  <c r="FJ12" i="1"/>
  <c r="FG12" i="1"/>
  <c r="FJ64" i="1"/>
  <c r="FG64" i="1"/>
  <c r="FK64" i="1"/>
  <c r="FI64" i="1"/>
  <c r="FJ159" i="1"/>
  <c r="FK159" i="1"/>
  <c r="FG159" i="1"/>
  <c r="FI159" i="1"/>
  <c r="FK85" i="1"/>
  <c r="FJ85" i="1"/>
  <c r="FG85" i="1"/>
  <c r="FI85" i="1"/>
  <c r="FJ137" i="1"/>
  <c r="FI137" i="1"/>
  <c r="FK137" i="1"/>
  <c r="FG137" i="1"/>
  <c r="FK81" i="1"/>
  <c r="FJ81" i="1"/>
  <c r="FI81" i="1"/>
  <c r="FG81" i="1"/>
  <c r="FK71" i="1"/>
  <c r="FJ71" i="1"/>
  <c r="FI71" i="1"/>
  <c r="FG71" i="1"/>
  <c r="FI134" i="1"/>
  <c r="FJ134" i="1"/>
  <c r="FG134" i="1"/>
  <c r="FK134" i="1"/>
  <c r="FK73" i="1"/>
  <c r="FJ73" i="1"/>
  <c r="FI73" i="1"/>
  <c r="FG73" i="1"/>
  <c r="FJ98" i="1"/>
  <c r="FI98" i="1"/>
  <c r="FK98" i="1"/>
  <c r="FG98" i="1"/>
  <c r="FJ20" i="1"/>
  <c r="FI20" i="1"/>
  <c r="FK20" i="1"/>
  <c r="FG20" i="1"/>
  <c r="FK9" i="1"/>
  <c r="FJ9" i="1"/>
  <c r="FI9" i="1"/>
  <c r="FG9" i="1"/>
  <c r="FK192" i="1"/>
  <c r="FJ192" i="1"/>
  <c r="FI192" i="1"/>
  <c r="FG192" i="1"/>
  <c r="FK169" i="1"/>
  <c r="FJ169" i="1"/>
  <c r="FI169" i="1"/>
  <c r="FG169" i="1"/>
  <c r="FG11" i="1"/>
  <c r="FK11" i="1"/>
  <c r="FJ11" i="1"/>
  <c r="FI11" i="1"/>
  <c r="FK151" i="1"/>
  <c r="FJ151" i="1"/>
  <c r="FI151" i="1"/>
  <c r="FG151" i="1"/>
  <c r="FK138" i="1"/>
  <c r="FJ138" i="1"/>
  <c r="FI138" i="1"/>
  <c r="FG138" i="1"/>
  <c r="FK131" i="1"/>
  <c r="FJ131" i="1"/>
  <c r="FI131" i="1"/>
  <c r="FG131" i="1"/>
  <c r="FK109" i="1"/>
  <c r="FJ109" i="1"/>
  <c r="FI109" i="1"/>
  <c r="FG109" i="1"/>
  <c r="FK163" i="1"/>
  <c r="FJ163" i="1"/>
  <c r="FI163" i="1"/>
  <c r="FG163" i="1"/>
  <c r="FK93" i="1"/>
  <c r="FI93" i="1"/>
  <c r="FG93" i="1"/>
  <c r="FJ93" i="1"/>
  <c r="FK194" i="1"/>
  <c r="FJ194" i="1"/>
  <c r="FI194" i="1"/>
  <c r="FG194" i="1"/>
  <c r="FK124" i="1"/>
  <c r="FI124" i="1"/>
  <c r="FJ124" i="1"/>
  <c r="FG124" i="1"/>
  <c r="FJ158" i="1"/>
  <c r="FI158" i="1"/>
  <c r="FK158" i="1"/>
  <c r="FG158" i="1"/>
  <c r="FJ86" i="1"/>
  <c r="FI86" i="1"/>
  <c r="FK86" i="1"/>
  <c r="FG86" i="1"/>
  <c r="FI118" i="1"/>
  <c r="FK118" i="1"/>
  <c r="FJ118" i="1"/>
  <c r="FG118" i="1"/>
  <c r="FK46" i="1"/>
  <c r="FJ46" i="1"/>
  <c r="FI46" i="1"/>
  <c r="FG46" i="1"/>
  <c r="FJ44" i="1"/>
  <c r="FI44" i="1"/>
  <c r="FK44" i="1"/>
  <c r="FG44" i="1"/>
  <c r="FK4" i="1"/>
  <c r="FJ4" i="1"/>
  <c r="FI4" i="1"/>
  <c r="FG4" i="1"/>
  <c r="FI152" i="1"/>
  <c r="FK152" i="1"/>
  <c r="FJ152" i="1"/>
  <c r="FG152" i="1"/>
  <c r="FK57" i="1"/>
  <c r="FI57" i="1"/>
  <c r="FJ57" i="1"/>
  <c r="FG57" i="1"/>
  <c r="FJ41" i="1"/>
  <c r="FK41" i="1"/>
  <c r="FI41" i="1"/>
  <c r="FG41" i="1"/>
  <c r="FK130" i="1"/>
  <c r="FJ130" i="1"/>
  <c r="FI130" i="1"/>
  <c r="FG130" i="1"/>
  <c r="FK82" i="1"/>
  <c r="FJ82" i="1"/>
  <c r="FI82" i="1"/>
  <c r="FG82" i="1"/>
  <c r="FI66" i="1"/>
  <c r="FK66" i="1"/>
  <c r="FJ66" i="1"/>
  <c r="FG66" i="1"/>
  <c r="FK164" i="1"/>
  <c r="FI164" i="1"/>
  <c r="FJ164" i="1"/>
  <c r="FG164" i="1"/>
  <c r="FK40" i="1"/>
  <c r="FJ40" i="1"/>
  <c r="FI40" i="1"/>
  <c r="FG40" i="1"/>
  <c r="FI126" i="1"/>
  <c r="FK126" i="1"/>
  <c r="FJ126" i="1"/>
  <c r="FG126" i="1"/>
  <c r="FJ175" i="1"/>
  <c r="FK175" i="1"/>
  <c r="FG175" i="1"/>
  <c r="FI175" i="1"/>
  <c r="FI39" i="1"/>
  <c r="FG39" i="1"/>
  <c r="FJ39" i="1"/>
  <c r="FK39" i="1"/>
  <c r="FK167" i="1"/>
  <c r="FG167" i="1"/>
  <c r="FJ167" i="1"/>
  <c r="FI167" i="1"/>
  <c r="FJ83" i="1"/>
  <c r="FI83" i="1"/>
  <c r="FK83" i="1"/>
  <c r="FG83" i="1"/>
  <c r="FI62" i="1"/>
  <c r="FG62" i="1"/>
  <c r="FK62" i="1"/>
  <c r="FJ62" i="1"/>
  <c r="FI22" i="1"/>
  <c r="FK22" i="1"/>
  <c r="FJ22" i="1"/>
  <c r="FG22" i="1"/>
  <c r="FJ106" i="1"/>
  <c r="FI106" i="1"/>
  <c r="FG106" i="1"/>
  <c r="FK106" i="1"/>
  <c r="FI63" i="1"/>
  <c r="FK63" i="1"/>
  <c r="FG63" i="1"/>
  <c r="FJ63" i="1"/>
  <c r="FJ111" i="1"/>
  <c r="FG111" i="1"/>
  <c r="FK111" i="1"/>
  <c r="FI111" i="1"/>
  <c r="FK150" i="1"/>
  <c r="FG150" i="1"/>
  <c r="FJ150" i="1"/>
  <c r="FI150" i="1"/>
  <c r="FK8" i="1"/>
  <c r="FJ8" i="1"/>
  <c r="FI8" i="1"/>
  <c r="FG8" i="1"/>
  <c r="FJ42" i="1"/>
  <c r="FK42" i="1"/>
  <c r="FI42" i="1"/>
  <c r="FG42" i="1"/>
  <c r="FJ103" i="1"/>
  <c r="FK103" i="1"/>
  <c r="FG103" i="1"/>
  <c r="FI103" i="1"/>
  <c r="FJ191" i="1"/>
  <c r="FI191" i="1"/>
  <c r="FG191" i="1"/>
  <c r="FK191" i="1"/>
  <c r="FK6" i="1"/>
  <c r="FJ6" i="1"/>
  <c r="FI6" i="1"/>
  <c r="FG6" i="1"/>
  <c r="FK125" i="1"/>
  <c r="FJ125" i="1"/>
  <c r="FI125" i="1"/>
  <c r="FG125" i="1"/>
  <c r="FJ183" i="1"/>
  <c r="FI183" i="1"/>
  <c r="FK183" i="1"/>
  <c r="FG183" i="1"/>
  <c r="FK170" i="1"/>
  <c r="FG170" i="1"/>
  <c r="FJ170" i="1"/>
  <c r="FI170" i="1"/>
  <c r="FI77" i="1"/>
  <c r="FK77" i="1"/>
  <c r="FJ77" i="1"/>
  <c r="FG77" i="1"/>
  <c r="FJ90" i="1"/>
  <c r="FI90" i="1"/>
  <c r="FK90" i="1"/>
  <c r="FG90" i="1"/>
  <c r="FJ128" i="1"/>
  <c r="FI128" i="1"/>
  <c r="FK128" i="1"/>
  <c r="FG128" i="1"/>
  <c r="FK161" i="1"/>
  <c r="FI161" i="1"/>
  <c r="FG161" i="1"/>
  <c r="FJ161" i="1"/>
  <c r="FI37" i="1"/>
  <c r="FG37" i="1"/>
  <c r="FK37" i="1"/>
  <c r="FJ37" i="1"/>
  <c r="FK55" i="1"/>
  <c r="FJ55" i="1"/>
  <c r="FI55" i="1"/>
  <c r="FG55" i="1"/>
  <c r="FK144" i="1"/>
  <c r="FJ144" i="1"/>
  <c r="FI144" i="1"/>
  <c r="FG144" i="1"/>
  <c r="FJ101" i="1"/>
  <c r="FI101" i="1"/>
  <c r="FK101" i="1"/>
  <c r="FG101" i="1"/>
  <c r="FJ32" i="1"/>
  <c r="FI32" i="1"/>
  <c r="FK32" i="1"/>
  <c r="FG32" i="1"/>
  <c r="FI96" i="1"/>
  <c r="FK96" i="1"/>
  <c r="FG96" i="1"/>
  <c r="FJ96" i="1"/>
  <c r="FI60" i="1"/>
  <c r="FG60" i="1"/>
  <c r="FK60" i="1"/>
  <c r="FJ60" i="1"/>
  <c r="FJ26" i="1"/>
  <c r="FG26" i="1"/>
  <c r="FK26" i="1"/>
  <c r="FI26" i="1"/>
  <c r="FI49" i="1"/>
  <c r="FG49" i="1"/>
  <c r="FK49" i="1"/>
  <c r="FJ49" i="1"/>
  <c r="FJ177" i="1"/>
  <c r="FI177" i="1"/>
  <c r="FG177" i="1"/>
  <c r="FK177" i="1"/>
  <c r="FJ69" i="1"/>
  <c r="FK69" i="1"/>
  <c r="FG69" i="1"/>
  <c r="FI69" i="1"/>
  <c r="FJ119" i="1"/>
  <c r="FI119" i="1"/>
  <c r="FK119" i="1"/>
  <c r="FG119" i="1"/>
  <c r="FK80" i="1"/>
  <c r="FJ80" i="1"/>
  <c r="FI80" i="1"/>
  <c r="FG80" i="1"/>
  <c r="FK148" i="1"/>
  <c r="FJ148" i="1"/>
  <c r="FI148" i="1"/>
  <c r="FG148" i="1"/>
  <c r="FK116" i="1"/>
  <c r="FJ116" i="1"/>
  <c r="FI116" i="1"/>
  <c r="FG116" i="1"/>
  <c r="FK146" i="1"/>
  <c r="FI146" i="1"/>
  <c r="FK72" i="1"/>
  <c r="FJ72" i="1"/>
  <c r="FI72" i="1"/>
  <c r="FG72" i="1"/>
  <c r="FK13" i="1"/>
  <c r="FJ13" i="1"/>
  <c r="FI13" i="1"/>
  <c r="FG13" i="1"/>
  <c r="FK136" i="1"/>
  <c r="FI136" i="1"/>
  <c r="FG136" i="1"/>
  <c r="FJ136" i="1"/>
  <c r="FK54" i="1"/>
  <c r="FJ54" i="1"/>
  <c r="FI54" i="1"/>
  <c r="FG54" i="1"/>
  <c r="FI3" i="1"/>
  <c r="FG3" i="1"/>
  <c r="FK3" i="1"/>
  <c r="FJ3" i="1"/>
  <c r="FK113" i="1"/>
  <c r="FJ113" i="1"/>
  <c r="FI113" i="1"/>
  <c r="FG113" i="1"/>
  <c r="FJ59" i="1"/>
  <c r="FI59" i="1"/>
  <c r="FG59" i="1"/>
  <c r="FK59" i="1"/>
  <c r="FK154" i="1"/>
  <c r="FJ154" i="1"/>
  <c r="FI154" i="1"/>
  <c r="FG154" i="1"/>
  <c r="FI104" i="1"/>
  <c r="FK104" i="1"/>
  <c r="FG104" i="1"/>
  <c r="FJ104" i="1"/>
  <c r="FK33" i="1"/>
  <c r="FG33" i="1"/>
  <c r="FJ33" i="1"/>
  <c r="FI33" i="1"/>
  <c r="FK115" i="1"/>
  <c r="FJ115" i="1"/>
  <c r="FI115" i="1"/>
  <c r="FG115" i="1"/>
  <c r="FK48" i="1"/>
  <c r="FG48" i="1"/>
  <c r="FJ48" i="1"/>
  <c r="FI48" i="1"/>
  <c r="FK17" i="1"/>
  <c r="FJ17" i="1"/>
  <c r="FI17" i="1"/>
  <c r="FG17" i="1"/>
  <c r="FK184" i="1"/>
  <c r="FJ184" i="1"/>
  <c r="FI184" i="1"/>
  <c r="FG184" i="1"/>
  <c r="FJ27" i="1"/>
  <c r="FI27" i="1"/>
  <c r="FK27" i="1"/>
  <c r="FG27" i="1"/>
  <c r="FK102" i="1"/>
  <c r="FI102" i="1"/>
  <c r="FG102" i="1"/>
  <c r="FJ102" i="1"/>
  <c r="FI123" i="1"/>
  <c r="FG123" i="1"/>
  <c r="FK123" i="1"/>
  <c r="FJ123" i="1"/>
  <c r="FI143" i="1"/>
  <c r="FK143" i="1"/>
  <c r="FJ143" i="1"/>
  <c r="FG143" i="1"/>
  <c r="FK25" i="1"/>
  <c r="FJ25" i="1"/>
  <c r="FI25" i="1"/>
  <c r="FG25" i="1"/>
  <c r="FI36" i="1"/>
  <c r="FK36" i="1"/>
  <c r="FG36" i="1"/>
  <c r="FJ36" i="1"/>
  <c r="FK2" i="1"/>
  <c r="FJ2" i="1"/>
  <c r="FI2" i="1"/>
  <c r="FG2" i="1"/>
  <c r="FI76" i="1"/>
  <c r="FK76" i="1"/>
  <c r="FJ76" i="1"/>
  <c r="FG76" i="1"/>
  <c r="FK193" i="1"/>
  <c r="FJ193" i="1"/>
  <c r="FI193" i="1"/>
  <c r="FG193" i="1"/>
  <c r="FK133" i="1"/>
  <c r="FJ133" i="1"/>
  <c r="FI133" i="1"/>
  <c r="FG133" i="1"/>
  <c r="FK165" i="1"/>
  <c r="FJ165" i="1"/>
  <c r="FI165" i="1"/>
  <c r="FG165" i="1"/>
  <c r="FJ53" i="1"/>
  <c r="FI53" i="1"/>
  <c r="FK53" i="1"/>
  <c r="FG53" i="1"/>
  <c r="FK95" i="1"/>
  <c r="FJ95" i="1"/>
  <c r="FI95" i="1"/>
  <c r="FG95" i="1"/>
  <c r="FI30" i="1"/>
  <c r="FK30" i="1"/>
  <c r="FJ30" i="1"/>
  <c r="FG30" i="1"/>
  <c r="FK52" i="1"/>
  <c r="FJ52" i="1"/>
  <c r="FI52" i="1"/>
  <c r="FG52" i="1"/>
  <c r="FK61" i="1"/>
  <c r="FJ61" i="1"/>
  <c r="FI61" i="1"/>
  <c r="FG61" i="1"/>
  <c r="FI34" i="1"/>
  <c r="FK34" i="1"/>
  <c r="FJ34" i="1"/>
  <c r="FG34" i="1"/>
  <c r="FK166" i="1"/>
  <c r="FJ166" i="1"/>
  <c r="FI166" i="1"/>
  <c r="FG166" i="1"/>
  <c r="FI149" i="1"/>
  <c r="FJ149" i="1"/>
  <c r="FG149" i="1"/>
  <c r="FK149" i="1"/>
  <c r="FK100" i="1"/>
  <c r="FJ100" i="1"/>
  <c r="FI100" i="1"/>
  <c r="FG100" i="1"/>
  <c r="FJ171" i="1"/>
  <c r="FG171" i="1"/>
  <c r="FK171" i="1"/>
  <c r="FI171" i="1"/>
  <c r="FI16" i="1"/>
  <c r="FK16" i="1"/>
  <c r="FJ16" i="1"/>
  <c r="FG16" i="1"/>
  <c r="FI114" i="1"/>
  <c r="FK114" i="1"/>
  <c r="FJ114" i="1"/>
  <c r="FG114" i="1"/>
  <c r="FK141" i="1"/>
  <c r="FJ141" i="1"/>
  <c r="FI141" i="1"/>
  <c r="FG141" i="1"/>
  <c r="FI5" i="1"/>
  <c r="FG5" i="1"/>
  <c r="FK5" i="1"/>
  <c r="FJ5" i="1"/>
  <c r="FK182" i="1"/>
  <c r="FJ182" i="1"/>
  <c r="FI182" i="1"/>
  <c r="FG182" i="1"/>
  <c r="FK97" i="1"/>
  <c r="FJ97" i="1"/>
  <c r="FI97" i="1"/>
  <c r="FG97" i="1"/>
  <c r="FK50" i="1"/>
  <c r="FJ50" i="1"/>
  <c r="FI50" i="1"/>
  <c r="FG50" i="1"/>
  <c r="FJ94" i="1"/>
  <c r="FG94" i="1"/>
  <c r="FK94" i="1"/>
  <c r="FI94" i="1"/>
  <c r="FK51" i="1"/>
  <c r="FI51" i="1"/>
  <c r="FG51" i="1"/>
  <c r="FJ51" i="1"/>
  <c r="FK127" i="1"/>
  <c r="FI127" i="1"/>
  <c r="FJ127" i="1"/>
  <c r="FG127" i="1"/>
  <c r="FI120" i="1"/>
  <c r="FK120" i="1"/>
  <c r="FJ120" i="1"/>
  <c r="FG120" i="1"/>
  <c r="FI15" i="1"/>
  <c r="FK15" i="1"/>
  <c r="FJ15" i="1"/>
  <c r="FG15" i="1"/>
  <c r="FJ79" i="1"/>
  <c r="FI79" i="1"/>
  <c r="FG79" i="1"/>
  <c r="FK79" i="1"/>
  <c r="FI132" i="1"/>
  <c r="FK132" i="1"/>
  <c r="FJ132" i="1"/>
  <c r="FG132" i="1"/>
  <c r="FK10" i="1"/>
  <c r="FJ10" i="1"/>
  <c r="FI10" i="1"/>
  <c r="FG10" i="1"/>
  <c r="FJ155" i="1"/>
  <c r="FI155" i="1"/>
  <c r="FK155" i="1"/>
  <c r="FG155" i="1"/>
  <c r="FI87" i="1"/>
  <c r="FK87" i="1"/>
  <c r="FJ87" i="1"/>
  <c r="FG87" i="1"/>
  <c r="FI47" i="1"/>
  <c r="FK47" i="1"/>
  <c r="FJ47" i="1"/>
  <c r="FG47" i="1"/>
  <c r="FJ68" i="1"/>
  <c r="FG68" i="1"/>
  <c r="FK68" i="1"/>
  <c r="FI68" i="1"/>
  <c r="FK162" i="1"/>
  <c r="FJ162" i="1"/>
  <c r="FI162" i="1"/>
  <c r="FG162" i="1"/>
  <c r="FI129" i="1"/>
  <c r="FK129" i="1"/>
  <c r="FJ129" i="1"/>
  <c r="FG129" i="1"/>
  <c r="FK56" i="1"/>
  <c r="FJ56" i="1"/>
  <c r="FI56" i="1"/>
  <c r="FG56" i="1"/>
  <c r="FK92" i="1"/>
  <c r="FJ92" i="1"/>
  <c r="FI92" i="1"/>
  <c r="FG92" i="1"/>
  <c r="FK70" i="1"/>
  <c r="FJ70" i="1"/>
  <c r="FI70" i="1"/>
  <c r="FG70" i="1"/>
  <c r="FK28" i="1"/>
  <c r="FJ28" i="1"/>
  <c r="FG28" i="1"/>
  <c r="FI28" i="1"/>
  <c r="FK186" i="1"/>
  <c r="FJ186" i="1"/>
  <c r="FI186" i="1"/>
  <c r="FG186" i="1"/>
  <c r="FK112" i="1"/>
  <c r="FJ112" i="1"/>
  <c r="FI112" i="1"/>
  <c r="FG112" i="1"/>
  <c r="FJ174" i="1"/>
  <c r="FG174" i="1"/>
  <c r="FK174" i="1"/>
  <c r="FI174" i="1"/>
  <c r="FJ7" i="1"/>
  <c r="FI7" i="1"/>
  <c r="FK7" i="1"/>
  <c r="FG7" i="1"/>
  <c r="FI18" i="1"/>
  <c r="FK18" i="1"/>
  <c r="FJ18" i="1"/>
  <c r="FG18" i="1"/>
  <c r="FK91" i="1"/>
  <c r="FJ91" i="1"/>
  <c r="FI91" i="1"/>
  <c r="FG91" i="1"/>
  <c r="FK147" i="1"/>
  <c r="FI147" i="1"/>
  <c r="FG147" i="1"/>
  <c r="FJ147" i="1"/>
  <c r="FK24" i="1"/>
  <c r="FJ24" i="1"/>
  <c r="FI24" i="1"/>
  <c r="FG24" i="1"/>
  <c r="FI45" i="1"/>
  <c r="FJ45" i="1"/>
  <c r="FG45" i="1"/>
  <c r="FK45" i="1"/>
  <c r="FK84" i="1"/>
  <c r="FJ84" i="1"/>
  <c r="FI84" i="1"/>
  <c r="FG84" i="1"/>
  <c r="FJ117" i="1"/>
  <c r="FG117" i="1"/>
  <c r="FK117" i="1"/>
  <c r="FI117" i="1"/>
  <c r="FI190" i="1"/>
  <c r="FG190" i="1"/>
  <c r="FK190" i="1"/>
  <c r="FJ190" i="1"/>
  <c r="FJ105" i="1"/>
  <c r="FG105" i="1"/>
  <c r="FK105" i="1"/>
  <c r="FI105" i="1"/>
  <c r="FK31" i="1"/>
  <c r="FJ31" i="1"/>
  <c r="FI31" i="1"/>
  <c r="FG31" i="1"/>
  <c r="FK35" i="1"/>
  <c r="FJ35" i="1"/>
  <c r="FI35" i="1"/>
  <c r="FG35" i="1"/>
  <c r="FJ99" i="1"/>
  <c r="FI99" i="1"/>
  <c r="FK99" i="1"/>
  <c r="FG99" i="1"/>
  <c r="FK19" i="1"/>
  <c r="FJ19" i="1"/>
  <c r="FI19" i="1"/>
  <c r="FG19" i="1"/>
  <c r="FJ142" i="1"/>
  <c r="FI142" i="1"/>
  <c r="FK142" i="1"/>
  <c r="FG142" i="1"/>
  <c r="FI135" i="1"/>
  <c r="FK135" i="1"/>
  <c r="FJ135" i="1"/>
  <c r="FG135" i="1"/>
  <c r="FJ160" i="1"/>
  <c r="FK160" i="1"/>
  <c r="FI160" i="1"/>
  <c r="FG160" i="1"/>
  <c r="FK140" i="1"/>
  <c r="FJ140" i="1"/>
  <c r="FI140" i="1"/>
  <c r="FG140" i="1"/>
  <c r="FK38" i="1"/>
  <c r="FJ38" i="1"/>
  <c r="FI38" i="1"/>
  <c r="FG38" i="1"/>
  <c r="FK23" i="1"/>
  <c r="FJ23" i="1"/>
  <c r="FI23" i="1"/>
  <c r="FG23" i="1"/>
  <c r="FJ122" i="1"/>
  <c r="FG122" i="1"/>
  <c r="FK122" i="1"/>
  <c r="FI122" i="1"/>
  <c r="FK78" i="1"/>
  <c r="FI78" i="1"/>
  <c r="FG78" i="1"/>
  <c r="FK65" i="1"/>
  <c r="FJ65" i="1"/>
  <c r="FI65" i="1"/>
  <c r="FG65" i="1"/>
  <c r="FI110" i="1"/>
  <c r="FK110" i="1"/>
  <c r="FJ110" i="1"/>
  <c r="FG110" i="1"/>
  <c r="FJ156" i="1"/>
  <c r="FI156" i="1"/>
  <c r="FK156" i="1"/>
  <c r="FG156" i="1"/>
  <c r="FK29" i="1"/>
  <c r="FJ29" i="1"/>
  <c r="FI29" i="1"/>
  <c r="FG29" i="1"/>
  <c r="FL107" i="1"/>
  <c r="FH107" i="1" s="1"/>
  <c r="FM107" i="1" s="1"/>
  <c r="FL153" i="1" l="1"/>
  <c r="FH153" i="1" s="1"/>
  <c r="FM153" i="1" s="1"/>
  <c r="FL172" i="1"/>
  <c r="FH172" i="1" s="1"/>
  <c r="FM172" i="1" s="1"/>
  <c r="FL179" i="1"/>
  <c r="FH179" i="1" s="1"/>
  <c r="FM179" i="1" s="1"/>
  <c r="FL192" i="1"/>
  <c r="FH192" i="1" s="1"/>
  <c r="FM192" i="1" s="1"/>
  <c r="FL190" i="1"/>
  <c r="FH190" i="1" s="1"/>
  <c r="FM190" i="1" s="1"/>
  <c r="FL182" i="1"/>
  <c r="FH182" i="1" s="1"/>
  <c r="FM182" i="1" s="1"/>
  <c r="FL63" i="1"/>
  <c r="FH63" i="1" s="1"/>
  <c r="FL113" i="1"/>
  <c r="FH113" i="1" s="1"/>
  <c r="FM113" i="1" s="1"/>
  <c r="FL143" i="1"/>
  <c r="FH143" i="1" s="1"/>
  <c r="FM143" i="1" s="1"/>
  <c r="FL57" i="1"/>
  <c r="FH57" i="1" s="1"/>
  <c r="FL145" i="1"/>
  <c r="FH145" i="1" s="1"/>
  <c r="FM145" i="1" s="1"/>
  <c r="FL86" i="1"/>
  <c r="FH86" i="1" s="1"/>
  <c r="FM86" i="1" s="1"/>
  <c r="FL19" i="1"/>
  <c r="FH19" i="1" s="1"/>
  <c r="FL84" i="1"/>
  <c r="FH84" i="1" s="1"/>
  <c r="FM84" i="1" s="1"/>
  <c r="FL112" i="1"/>
  <c r="FH112" i="1" s="1"/>
  <c r="FM112" i="1" s="1"/>
  <c r="FL5" i="1"/>
  <c r="FH5" i="1" s="1"/>
  <c r="FM5" i="1" s="1"/>
  <c r="FL13" i="1"/>
  <c r="FH13" i="1" s="1"/>
  <c r="FM13" i="1" s="1"/>
  <c r="FL56" i="1"/>
  <c r="FH56" i="1" s="1"/>
  <c r="FM56" i="1" s="1"/>
  <c r="FL129" i="1"/>
  <c r="FH129" i="1" s="1"/>
  <c r="FM129" i="1" s="1"/>
  <c r="FL17" i="1"/>
  <c r="FH17" i="1" s="1"/>
  <c r="FM17" i="1" s="1"/>
  <c r="FL48" i="1"/>
  <c r="FH48" i="1" s="1"/>
  <c r="FM48" i="1" s="1"/>
  <c r="FL10" i="1"/>
  <c r="FH10" i="1" s="1"/>
  <c r="FM10" i="1" s="1"/>
  <c r="FL154" i="1"/>
  <c r="FH154" i="1" s="1"/>
  <c r="FM154" i="1" s="1"/>
  <c r="FL65" i="1"/>
  <c r="FH65" i="1" s="1"/>
  <c r="FM65" i="1" s="1"/>
  <c r="FL43" i="1"/>
  <c r="FH43" i="1" s="1"/>
  <c r="FM43" i="1" s="1"/>
  <c r="FL125" i="1"/>
  <c r="FH125" i="1" s="1"/>
  <c r="FM125" i="1" s="1"/>
  <c r="FL149" i="1"/>
  <c r="FH149" i="1" s="1"/>
  <c r="FM149" i="1" s="1"/>
  <c r="FL161" i="1"/>
  <c r="FH161" i="1" s="1"/>
  <c r="FM161" i="1" s="1"/>
  <c r="FL90" i="1"/>
  <c r="FH90" i="1" s="1"/>
  <c r="FM90" i="1" s="1"/>
  <c r="FL15" i="1"/>
  <c r="FH15" i="1" s="1"/>
  <c r="FM15" i="1" s="1"/>
  <c r="FL130" i="1"/>
  <c r="FH130" i="1" s="1"/>
  <c r="FM130" i="1" s="1"/>
  <c r="FL103" i="1"/>
  <c r="FH103" i="1" s="1"/>
  <c r="FL111" i="1"/>
  <c r="FH111" i="1" s="1"/>
  <c r="FM111" i="1" s="1"/>
  <c r="FL22" i="1"/>
  <c r="FH22" i="1" s="1"/>
  <c r="FM22" i="1" s="1"/>
  <c r="FL39" i="1"/>
  <c r="FH39" i="1" s="1"/>
  <c r="FM39" i="1" s="1"/>
  <c r="FL164" i="1"/>
  <c r="FH164" i="1" s="1"/>
  <c r="FM164" i="1" s="1"/>
  <c r="FL34" i="1"/>
  <c r="FH34" i="1" s="1"/>
  <c r="FL98" i="1"/>
  <c r="FH98" i="1" s="1"/>
  <c r="FM98" i="1" s="1"/>
  <c r="FL134" i="1"/>
  <c r="FH134" i="1" s="1"/>
  <c r="FM134" i="1" s="1"/>
  <c r="FL88" i="1"/>
  <c r="FH88" i="1" s="1"/>
  <c r="FM88" i="1" s="1"/>
  <c r="FL180" i="1"/>
  <c r="FH180" i="1" s="1"/>
  <c r="FM180" i="1" s="1"/>
  <c r="FL89" i="1"/>
  <c r="FH89" i="1" s="1"/>
  <c r="FM89" i="1" s="1"/>
  <c r="FL105" i="1"/>
  <c r="FH105" i="1" s="1"/>
  <c r="FM105" i="1" s="1"/>
  <c r="FL81" i="1"/>
  <c r="FH81" i="1" s="1"/>
  <c r="FM81" i="1" s="1"/>
  <c r="FL156" i="1"/>
  <c r="FH156" i="1" s="1"/>
  <c r="FM156" i="1" s="1"/>
  <c r="FL110" i="1"/>
  <c r="FH110" i="1" s="1"/>
  <c r="FM110" i="1" s="1"/>
  <c r="FL95" i="1"/>
  <c r="FH95" i="1" s="1"/>
  <c r="FM95" i="1" s="1"/>
  <c r="FL31" i="1"/>
  <c r="FH31" i="1" s="1"/>
  <c r="FM31" i="1" s="1"/>
  <c r="FL117" i="1"/>
  <c r="FH117" i="1" s="1"/>
  <c r="FM117" i="1" s="1"/>
  <c r="FL45" i="1"/>
  <c r="FH45" i="1" s="1"/>
  <c r="FL174" i="1"/>
  <c r="FH174" i="1" s="1"/>
  <c r="FM174" i="1" s="1"/>
  <c r="FL16" i="1"/>
  <c r="FH16" i="1" s="1"/>
  <c r="FM16" i="1" s="1"/>
  <c r="FL133" i="1"/>
  <c r="FH133" i="1" s="1"/>
  <c r="FM133" i="1" s="1"/>
  <c r="FL123" i="1"/>
  <c r="FH123" i="1" s="1"/>
  <c r="FM123" i="1" s="1"/>
  <c r="FL102" i="1"/>
  <c r="FH102" i="1" s="1"/>
  <c r="FM102" i="1" s="1"/>
  <c r="FL27" i="1"/>
  <c r="FH27" i="1" s="1"/>
  <c r="FL68" i="1"/>
  <c r="FH68" i="1" s="1"/>
  <c r="FM68" i="1" s="1"/>
  <c r="FL47" i="1"/>
  <c r="FH47" i="1" s="1"/>
  <c r="FM47" i="1" s="1"/>
  <c r="FL115" i="1"/>
  <c r="FH115" i="1" s="1"/>
  <c r="FM115" i="1" s="1"/>
  <c r="FL171" i="1"/>
  <c r="FH171" i="1" s="1"/>
  <c r="FM171" i="1" s="1"/>
  <c r="FL26" i="1"/>
  <c r="FH26" i="1" s="1"/>
  <c r="FL124" i="1"/>
  <c r="FH124" i="1" s="1"/>
  <c r="FM124" i="1" s="1"/>
  <c r="FL132" i="1"/>
  <c r="FH132" i="1" s="1"/>
  <c r="FM132" i="1" s="1"/>
  <c r="FL108" i="1"/>
  <c r="FH108" i="1" s="1"/>
  <c r="FL79" i="1"/>
  <c r="FH79" i="1" s="1"/>
  <c r="FM79" i="1" s="1"/>
  <c r="FL80" i="1"/>
  <c r="FH80" i="1" s="1"/>
  <c r="FM80" i="1" s="1"/>
  <c r="FL54" i="1"/>
  <c r="FH54" i="1" s="1"/>
  <c r="FM54" i="1" s="1"/>
  <c r="FL51" i="1"/>
  <c r="FL30" i="1"/>
  <c r="FH30" i="1" s="1"/>
  <c r="FL93" i="1"/>
  <c r="FH93" i="1" s="1"/>
  <c r="FM93" i="1" s="1"/>
  <c r="FL157" i="1"/>
  <c r="FH157" i="1" s="1"/>
  <c r="FM157" i="1" s="1"/>
  <c r="FL3" i="1"/>
  <c r="FH3" i="1" s="1"/>
  <c r="FM3" i="1" s="1"/>
  <c r="FL69" i="1"/>
  <c r="FH69" i="1" s="1"/>
  <c r="FM69" i="1" s="1"/>
  <c r="FL106" i="1"/>
  <c r="FH106" i="1" s="1"/>
  <c r="FM106" i="1" s="1"/>
  <c r="FL62" i="1"/>
  <c r="FH62" i="1" s="1"/>
  <c r="FM62" i="1" s="1"/>
  <c r="FL167" i="1"/>
  <c r="FH167" i="1" s="1"/>
  <c r="FM167" i="1" s="1"/>
  <c r="FL40" i="1"/>
  <c r="FH40" i="1" s="1"/>
  <c r="FM40" i="1" s="1"/>
  <c r="FL66" i="1"/>
  <c r="FH66" i="1" s="1"/>
  <c r="FM66" i="1" s="1"/>
  <c r="FL165" i="1"/>
  <c r="FH165" i="1" s="1"/>
  <c r="FM165" i="1" s="1"/>
  <c r="FL169" i="1"/>
  <c r="FH169" i="1" s="1"/>
  <c r="FM169" i="1" s="1"/>
  <c r="FL73" i="1"/>
  <c r="FH73" i="1" s="1"/>
  <c r="FM73" i="1" s="1"/>
  <c r="FL71" i="1"/>
  <c r="FH71" i="1" s="1"/>
  <c r="FM71" i="1" s="1"/>
  <c r="FL12" i="1"/>
  <c r="FH12" i="1" s="1"/>
  <c r="FM12" i="1" s="1"/>
  <c r="FL173" i="1"/>
  <c r="FH173" i="1" s="1"/>
  <c r="FM173" i="1" s="1"/>
  <c r="FL166" i="1"/>
  <c r="FH166" i="1" s="1"/>
  <c r="FM166" i="1" s="1"/>
  <c r="FL4" i="1"/>
  <c r="FH4" i="1" s="1"/>
  <c r="FM4" i="1" s="1"/>
  <c r="FL44" i="1"/>
  <c r="FH44" i="1" s="1"/>
  <c r="FM44" i="1" s="1"/>
  <c r="FL158" i="1"/>
  <c r="FH158" i="1" s="1"/>
  <c r="FM158" i="1" s="1"/>
  <c r="FL75" i="1"/>
  <c r="FH75" i="1" s="1"/>
  <c r="FM75" i="1" s="1"/>
  <c r="FL58" i="1"/>
  <c r="FH58" i="1" s="1"/>
  <c r="FM58" i="1" s="1"/>
  <c r="FL82" i="1"/>
  <c r="FH82" i="1" s="1"/>
  <c r="FM82" i="1" s="1"/>
  <c r="FL78" i="1"/>
  <c r="FH78" i="1" s="1"/>
  <c r="FL32" i="1"/>
  <c r="FH32" i="1" s="1"/>
  <c r="FM32" i="1" s="1"/>
  <c r="FL20" i="1"/>
  <c r="FH20" i="1" s="1"/>
  <c r="FM20" i="1" s="1"/>
  <c r="FL152" i="1"/>
  <c r="FH152" i="1" s="1"/>
  <c r="FM152" i="1" s="1"/>
  <c r="FL189" i="1"/>
  <c r="FH189" i="1" s="1"/>
  <c r="FM189" i="1" s="1"/>
  <c r="FL38" i="1"/>
  <c r="FH38" i="1" s="1"/>
  <c r="FM38" i="1" s="1"/>
  <c r="FL160" i="1"/>
  <c r="FH160" i="1" s="1"/>
  <c r="FM160" i="1" s="1"/>
  <c r="FL142" i="1"/>
  <c r="FH142" i="1" s="1"/>
  <c r="FM142" i="1" s="1"/>
  <c r="FL99" i="1"/>
  <c r="FH99" i="1" s="1"/>
  <c r="FM99" i="1" s="1"/>
  <c r="FL147" i="1"/>
  <c r="FH147" i="1" s="1"/>
  <c r="FM147" i="1" s="1"/>
  <c r="FL127" i="1"/>
  <c r="FH127" i="1" s="1"/>
  <c r="FM127" i="1" s="1"/>
  <c r="FL2" i="1"/>
  <c r="FH2" i="1" s="1"/>
  <c r="FM2" i="1" s="1"/>
  <c r="FL70" i="1"/>
  <c r="FH70" i="1" s="1"/>
  <c r="FM70" i="1" s="1"/>
  <c r="FL92" i="1"/>
  <c r="FH92" i="1" s="1"/>
  <c r="FM92" i="1" s="1"/>
  <c r="FL184" i="1"/>
  <c r="FH184" i="1" s="1"/>
  <c r="FM184" i="1" s="1"/>
  <c r="FL177" i="1"/>
  <c r="FH177" i="1" s="1"/>
  <c r="FM177" i="1" s="1"/>
  <c r="FL87" i="1"/>
  <c r="FH87" i="1" s="1"/>
  <c r="FM87" i="1" s="1"/>
  <c r="FL155" i="1"/>
  <c r="FH155" i="1" s="1"/>
  <c r="FM155" i="1" s="1"/>
  <c r="FL59" i="1"/>
  <c r="FH59" i="1" s="1"/>
  <c r="FM59" i="1" s="1"/>
  <c r="FL144" i="1"/>
  <c r="FH144" i="1" s="1"/>
  <c r="FM144" i="1" s="1"/>
  <c r="FL37" i="1"/>
  <c r="FH37" i="1" s="1"/>
  <c r="FM37" i="1" s="1"/>
  <c r="FL128" i="1"/>
  <c r="FH128" i="1" s="1"/>
  <c r="FM128" i="1" s="1"/>
  <c r="FL77" i="1"/>
  <c r="FH77" i="1" s="1"/>
  <c r="FM77" i="1" s="1"/>
  <c r="FL120" i="1"/>
  <c r="FH120" i="1" s="1"/>
  <c r="FM120" i="1" s="1"/>
  <c r="FL97" i="1"/>
  <c r="FH97" i="1" s="1"/>
  <c r="FM97" i="1" s="1"/>
  <c r="FL191" i="1"/>
  <c r="FH191" i="1" s="1"/>
  <c r="FM191" i="1" s="1"/>
  <c r="FL42" i="1"/>
  <c r="FH42" i="1" s="1"/>
  <c r="FM42" i="1" s="1"/>
  <c r="FL150" i="1"/>
  <c r="FH150" i="1" s="1"/>
  <c r="FM150" i="1" s="1"/>
  <c r="FL175" i="1"/>
  <c r="FH175" i="1" s="1"/>
  <c r="FM175" i="1" s="1"/>
  <c r="FL141" i="1"/>
  <c r="FH141" i="1" s="1"/>
  <c r="FM141" i="1" s="1"/>
  <c r="FL131" i="1"/>
  <c r="FH131" i="1" s="1"/>
  <c r="FM131" i="1" s="1"/>
  <c r="FL151" i="1"/>
  <c r="FH151" i="1" s="1"/>
  <c r="FM151" i="1" s="1"/>
  <c r="FL137" i="1"/>
  <c r="FH137" i="1" s="1"/>
  <c r="FM137" i="1" s="1"/>
  <c r="FL159" i="1"/>
  <c r="FH159" i="1" s="1"/>
  <c r="FM159" i="1" s="1"/>
  <c r="FL29" i="1"/>
  <c r="FH29" i="1" s="1"/>
  <c r="FM29" i="1" s="1"/>
  <c r="FL67" i="1"/>
  <c r="FH67" i="1" s="1"/>
  <c r="FM67" i="1" s="1"/>
  <c r="FL21" i="1"/>
  <c r="FH21" i="1" s="1"/>
  <c r="FL186" i="1"/>
  <c r="FH186" i="1" s="1"/>
  <c r="FM186" i="1" s="1"/>
  <c r="FL18" i="1"/>
  <c r="FH18" i="1" s="1"/>
  <c r="FL136" i="1"/>
  <c r="FH136" i="1" s="1"/>
  <c r="FM136" i="1" s="1"/>
  <c r="FL60" i="1"/>
  <c r="FH60" i="1" s="1"/>
  <c r="FL193" i="1"/>
  <c r="FH193" i="1" s="1"/>
  <c r="FM193" i="1" s="1"/>
  <c r="FL41" i="1"/>
  <c r="FH41" i="1" s="1"/>
  <c r="FM41" i="1" s="1"/>
  <c r="FL7" i="1"/>
  <c r="FH7" i="1" s="1"/>
  <c r="FM7" i="1" s="1"/>
  <c r="FL183" i="1"/>
  <c r="FH183" i="1" s="1"/>
  <c r="FM183" i="1" s="1"/>
  <c r="FL14" i="1"/>
  <c r="FH14" i="1" s="1"/>
  <c r="FM14" i="1" s="1"/>
  <c r="FL100" i="1"/>
  <c r="FH100" i="1" s="1"/>
  <c r="FM100" i="1" s="1"/>
  <c r="FL83" i="1"/>
  <c r="FH83" i="1" s="1"/>
  <c r="FM83" i="1" s="1"/>
  <c r="FL121" i="1"/>
  <c r="FH121" i="1" s="1"/>
  <c r="FM121" i="1" s="1"/>
  <c r="FL53" i="1"/>
  <c r="FH53" i="1" s="1"/>
  <c r="FM53" i="1" s="1"/>
  <c r="FL181" i="1"/>
  <c r="FH181" i="1" s="1"/>
  <c r="FM181" i="1" s="1"/>
  <c r="FL46" i="1"/>
  <c r="FH46" i="1" s="1"/>
  <c r="FM46" i="1" s="1"/>
  <c r="FL118" i="1"/>
  <c r="FH118" i="1" s="1"/>
  <c r="FM118" i="1" s="1"/>
  <c r="FL114" i="1"/>
  <c r="FH114" i="1" s="1"/>
  <c r="FM114" i="1" s="1"/>
  <c r="FL23" i="1"/>
  <c r="FH23" i="1" s="1"/>
  <c r="FM23" i="1" s="1"/>
  <c r="FL140" i="1"/>
  <c r="FH140" i="1" s="1"/>
  <c r="FM140" i="1" s="1"/>
  <c r="FL135" i="1"/>
  <c r="FH135" i="1" s="1"/>
  <c r="FM135" i="1" s="1"/>
  <c r="FL35" i="1"/>
  <c r="FH35" i="1" s="1"/>
  <c r="FM35" i="1" s="1"/>
  <c r="FL24" i="1"/>
  <c r="FH24" i="1" s="1"/>
  <c r="FM24" i="1" s="1"/>
  <c r="FL91" i="1"/>
  <c r="FH91" i="1" s="1"/>
  <c r="FM91" i="1" s="1"/>
  <c r="FL61" i="1"/>
  <c r="FH61" i="1" s="1"/>
  <c r="FM61" i="1" s="1"/>
  <c r="FL76" i="1"/>
  <c r="FH76" i="1" s="1"/>
  <c r="FM76" i="1" s="1"/>
  <c r="FL25" i="1"/>
  <c r="FH25" i="1" s="1"/>
  <c r="FM25" i="1" s="1"/>
  <c r="FL162" i="1"/>
  <c r="FH162" i="1" s="1"/>
  <c r="FM162" i="1" s="1"/>
  <c r="FL72" i="1"/>
  <c r="FH72" i="1" s="1"/>
  <c r="FM72" i="1" s="1"/>
  <c r="FL52" i="1"/>
  <c r="FH52" i="1" s="1"/>
  <c r="FM52" i="1" s="1"/>
  <c r="FL33" i="1"/>
  <c r="FH33" i="1" s="1"/>
  <c r="FM33" i="1" s="1"/>
  <c r="FL96" i="1"/>
  <c r="FH96" i="1" s="1"/>
  <c r="FM96" i="1" s="1"/>
  <c r="FL101" i="1"/>
  <c r="FH101" i="1" s="1"/>
  <c r="FM101" i="1" s="1"/>
  <c r="FL55" i="1"/>
  <c r="FH55" i="1" s="1"/>
  <c r="FM55" i="1" s="1"/>
  <c r="FL122" i="1"/>
  <c r="FH122" i="1" s="1"/>
  <c r="FM122" i="1" s="1"/>
  <c r="FL6" i="1"/>
  <c r="FH6" i="1" s="1"/>
  <c r="FM6" i="1" s="1"/>
  <c r="FL8" i="1"/>
  <c r="FH8" i="1" s="1"/>
  <c r="FM8" i="1" s="1"/>
  <c r="FL126" i="1"/>
  <c r="FH126" i="1" s="1"/>
  <c r="FM126" i="1" s="1"/>
  <c r="FL109" i="1"/>
  <c r="FH109" i="1" s="1"/>
  <c r="FM109" i="1" s="1"/>
  <c r="FL138" i="1"/>
  <c r="FH138" i="1" s="1"/>
  <c r="FM138" i="1" s="1"/>
  <c r="FL11" i="1"/>
  <c r="FH11" i="1" s="1"/>
  <c r="FM11" i="1" s="1"/>
  <c r="FL9" i="1"/>
  <c r="FH9" i="1" s="1"/>
  <c r="FM9" i="1" s="1"/>
  <c r="FL85" i="1"/>
  <c r="FH85" i="1" s="1"/>
  <c r="FM85" i="1" s="1"/>
  <c r="FL74" i="1"/>
  <c r="FH74" i="1" s="1"/>
  <c r="FM74" i="1" s="1"/>
  <c r="FL139" i="1"/>
  <c r="FH139" i="1" s="1"/>
  <c r="FM139" i="1" s="1"/>
  <c r="FL28" i="1"/>
  <c r="FH28" i="1" s="1"/>
  <c r="FM28" i="1" s="1"/>
  <c r="FL36" i="1"/>
  <c r="FH36" i="1" s="1"/>
  <c r="FM36" i="1" s="1"/>
  <c r="FL50" i="1"/>
  <c r="FH50" i="1" s="1"/>
  <c r="FM50" i="1" s="1"/>
  <c r="FL49" i="1"/>
  <c r="FH49" i="1" s="1"/>
  <c r="FL116" i="1"/>
  <c r="FH116" i="1" s="1"/>
  <c r="FM116" i="1" s="1"/>
  <c r="FL104" i="1"/>
  <c r="FH104" i="1" s="1"/>
  <c r="FM104" i="1" s="1"/>
  <c r="FL148" i="1"/>
  <c r="FH148" i="1" s="1"/>
  <c r="FM148" i="1" s="1"/>
  <c r="FL194" i="1"/>
  <c r="FH194" i="1" s="1"/>
  <c r="FM194" i="1" s="1"/>
  <c r="FL170" i="1"/>
  <c r="FH170" i="1" s="1"/>
  <c r="FM170" i="1" s="1"/>
  <c r="FL119" i="1"/>
  <c r="FH119" i="1" s="1"/>
  <c r="FM119" i="1" s="1"/>
  <c r="FL163" i="1"/>
  <c r="FH163" i="1" s="1"/>
  <c r="FM163" i="1" s="1"/>
  <c r="FL94" i="1"/>
  <c r="FH94" i="1" s="1"/>
  <c r="FL64" i="1"/>
  <c r="FH64" i="1" s="1"/>
  <c r="ER146" i="1"/>
  <c r="FJ146" i="1" s="1"/>
  <c r="BW146" i="1"/>
  <c r="DE146" i="1" s="1"/>
  <c r="DG146" i="1" s="1"/>
  <c r="FM94" i="1" l="1"/>
  <c r="FM49" i="1"/>
  <c r="FM108" i="1"/>
  <c r="FM63" i="1"/>
  <c r="FM78" i="1"/>
  <c r="FM27" i="1"/>
  <c r="FM103" i="1"/>
  <c r="FM18" i="1"/>
  <c r="FM45" i="1"/>
  <c r="FM57" i="1"/>
  <c r="FM60" i="1"/>
  <c r="FM21" i="1"/>
  <c r="FM64" i="1"/>
  <c r="FM30" i="1"/>
  <c r="FM26" i="1"/>
  <c r="FM34" i="1"/>
  <c r="FM19" i="1"/>
  <c r="FH51" i="1"/>
  <c r="AI146" i="1"/>
  <c r="FG146" i="1"/>
  <c r="FL146" i="1" s="1"/>
  <c r="FH146" i="1" s="1"/>
  <c r="FM146" i="1" s="1"/>
  <c r="FM51" i="1" l="1"/>
</calcChain>
</file>

<file path=xl/sharedStrings.xml><?xml version="1.0" encoding="utf-8"?>
<sst xmlns="http://schemas.openxmlformats.org/spreadsheetml/2006/main" count="557" uniqueCount="174">
  <si>
    <t>Contract</t>
  </si>
  <si>
    <t>K1</t>
  </si>
  <si>
    <t>P1</t>
  </si>
  <si>
    <t>K2</t>
  </si>
  <si>
    <t>P2</t>
  </si>
  <si>
    <t>K3</t>
  </si>
  <si>
    <t>P3</t>
  </si>
  <si>
    <t>K4</t>
  </si>
  <si>
    <t>P4</t>
  </si>
  <si>
    <t>K5</t>
  </si>
  <si>
    <t>P5</t>
  </si>
  <si>
    <t>K6</t>
  </si>
  <si>
    <t>P6</t>
  </si>
  <si>
    <t>K7</t>
  </si>
  <si>
    <t>P7</t>
  </si>
  <si>
    <t>K8</t>
  </si>
  <si>
    <t>P8</t>
  </si>
  <si>
    <t>K9</t>
  </si>
  <si>
    <t>P9</t>
  </si>
  <si>
    <t>K10</t>
  </si>
  <si>
    <t>P10</t>
  </si>
  <si>
    <t>K11</t>
  </si>
  <si>
    <t>P11</t>
  </si>
  <si>
    <t>K12</t>
  </si>
  <si>
    <t>P12</t>
  </si>
  <si>
    <t>K13</t>
  </si>
  <si>
    <t>P13</t>
  </si>
  <si>
    <t>K14</t>
  </si>
  <si>
    <t>P14</t>
  </si>
  <si>
    <t>Possibilities</t>
  </si>
  <si>
    <t>Sikap Decrement</t>
  </si>
  <si>
    <t>chances</t>
  </si>
  <si>
    <t>xJawab</t>
  </si>
  <si>
    <t>Normalisasi</t>
  </si>
  <si>
    <t>Max Personal</t>
  </si>
  <si>
    <t>Max Transfer</t>
  </si>
  <si>
    <t>Total</t>
  </si>
  <si>
    <t>Transfer</t>
  </si>
  <si>
    <t>Bobot Bonus</t>
  </si>
  <si>
    <t>Bonus</t>
  </si>
  <si>
    <t>SK1</t>
  </si>
  <si>
    <t>SP1</t>
  </si>
  <si>
    <t>ST1</t>
  </si>
  <si>
    <t>SR1</t>
  </si>
  <si>
    <t>SK2</t>
  </si>
  <si>
    <t>SP2</t>
  </si>
  <si>
    <t>SR2</t>
  </si>
  <si>
    <t>ST2</t>
  </si>
  <si>
    <t>SK3</t>
  </si>
  <si>
    <t>SP3</t>
  </si>
  <si>
    <t>SR3</t>
  </si>
  <si>
    <t>ST3</t>
  </si>
  <si>
    <t>SK4</t>
  </si>
  <si>
    <t>SP4</t>
  </si>
  <si>
    <t>SR4</t>
  </si>
  <si>
    <t>ST4</t>
  </si>
  <si>
    <t>SK5</t>
  </si>
  <si>
    <t>SP5</t>
  </si>
  <si>
    <t>SR5</t>
  </si>
  <si>
    <t>ST5</t>
  </si>
  <si>
    <t>SK6</t>
  </si>
  <si>
    <t>SP6</t>
  </si>
  <si>
    <t>SR6</t>
  </si>
  <si>
    <t>ST6</t>
  </si>
  <si>
    <t>SK7</t>
  </si>
  <si>
    <t>SR7</t>
  </si>
  <si>
    <t>SK8</t>
  </si>
  <si>
    <t>SP8</t>
  </si>
  <si>
    <t>SR8</t>
  </si>
  <si>
    <t>ST7</t>
  </si>
  <si>
    <t>SK9</t>
  </si>
  <si>
    <t>SP9</t>
  </si>
  <si>
    <t>SR9</t>
  </si>
  <si>
    <t>SK10</t>
  </si>
  <si>
    <t>SR10</t>
  </si>
  <si>
    <t>SK11</t>
  </si>
  <si>
    <t>SP11</t>
  </si>
  <si>
    <t>SR11</t>
  </si>
  <si>
    <t>SK12</t>
  </si>
  <si>
    <t>SR12</t>
  </si>
  <si>
    <t>SK13</t>
  </si>
  <si>
    <t>SR13</t>
  </si>
  <si>
    <t>SK14</t>
  </si>
  <si>
    <t>SR14</t>
  </si>
  <si>
    <t>Ketik</t>
  </si>
  <si>
    <t>Hitung Sikap</t>
  </si>
  <si>
    <t>Modal Sikap</t>
  </si>
  <si>
    <t>Sikap</t>
  </si>
  <si>
    <t>T1</t>
  </si>
  <si>
    <t>T2</t>
  </si>
  <si>
    <t>T3</t>
  </si>
  <si>
    <t>T4</t>
  </si>
  <si>
    <t>T5</t>
  </si>
  <si>
    <t>T6</t>
  </si>
  <si>
    <t>T7.1</t>
  </si>
  <si>
    <t>T7.2</t>
  </si>
  <si>
    <t>T7</t>
  </si>
  <si>
    <t>Tugas</t>
  </si>
  <si>
    <t>Kuis Koding</t>
  </si>
  <si>
    <t>B-Sikap</t>
  </si>
  <si>
    <t>B-Tugas</t>
  </si>
  <si>
    <t>A-Sikap</t>
  </si>
  <si>
    <t>A-Tugas</t>
  </si>
  <si>
    <t>Class</t>
  </si>
  <si>
    <t>A</t>
  </si>
  <si>
    <t>B</t>
  </si>
  <si>
    <t>C</t>
  </si>
  <si>
    <t>Yes</t>
  </si>
  <si>
    <t>No</t>
  </si>
  <si>
    <t>SKT1</t>
  </si>
  <si>
    <t>SKK1</t>
  </si>
  <si>
    <t>SKK2</t>
  </si>
  <si>
    <t>SKT2</t>
  </si>
  <si>
    <t>SP7</t>
  </si>
  <si>
    <t>SKT3</t>
  </si>
  <si>
    <t>SP10</t>
  </si>
  <si>
    <t>SKT4</t>
  </si>
  <si>
    <t>SKK3</t>
  </si>
  <si>
    <t>Lainnya</t>
  </si>
  <si>
    <t>NPM</t>
  </si>
  <si>
    <t>Not Empty</t>
  </si>
  <si>
    <t>T2.1</t>
  </si>
  <si>
    <t>T2.2</t>
  </si>
  <si>
    <t>KT1</t>
  </si>
  <si>
    <t>KT2</t>
  </si>
  <si>
    <t>KT4</t>
  </si>
  <si>
    <t>KT3</t>
  </si>
  <si>
    <t>Kuis Teori</t>
  </si>
  <si>
    <t>KK1</t>
  </si>
  <si>
    <t>KK2</t>
  </si>
  <si>
    <t>KK3</t>
  </si>
  <si>
    <t>B-Kuis Teori</t>
  </si>
  <si>
    <t>B-Kuis Koding</t>
  </si>
  <si>
    <t>A-Kuis Teori</t>
  </si>
  <si>
    <t>A-Kuis Koding</t>
  </si>
  <si>
    <t>F-Sikap</t>
  </si>
  <si>
    <t>A-Total</t>
  </si>
  <si>
    <t>F-Total</t>
  </si>
  <si>
    <t>RKT1</t>
  </si>
  <si>
    <t>RKT2</t>
  </si>
  <si>
    <t>FKT2</t>
  </si>
  <si>
    <t>FKT1</t>
  </si>
  <si>
    <t>RKT3</t>
  </si>
  <si>
    <t>FKT3</t>
  </si>
  <si>
    <t>RKT4</t>
  </si>
  <si>
    <t>RKK1</t>
  </si>
  <si>
    <t>FKK1</t>
  </si>
  <si>
    <t>RKK2</t>
  </si>
  <si>
    <t>FKK2</t>
  </si>
  <si>
    <t>RKK3</t>
  </si>
  <si>
    <t>FKK3</t>
  </si>
  <si>
    <t>FKT4</t>
  </si>
  <si>
    <t>Server Test</t>
  </si>
  <si>
    <t>Partisipasi Online</t>
  </si>
  <si>
    <t>Tecnosport FTI</t>
  </si>
  <si>
    <t>PPJJ</t>
  </si>
  <si>
    <t>T5 Original</t>
  </si>
  <si>
    <t>T6 Original</t>
  </si>
  <si>
    <t>T5 SS</t>
  </si>
  <si>
    <t>T5 SSF</t>
  </si>
  <si>
    <t>T6 SSF</t>
  </si>
  <si>
    <t>KT1 SS</t>
  </si>
  <si>
    <t>KT1 SSF</t>
  </si>
  <si>
    <t>KT2 SS</t>
  </si>
  <si>
    <t>KT2 SSF</t>
  </si>
  <si>
    <t>SKT3 SS</t>
  </si>
  <si>
    <t>KT3 SSF</t>
  </si>
  <si>
    <t>T6 SS</t>
  </si>
  <si>
    <t>Learning Experience</t>
  </si>
  <si>
    <t>Salah Jurusan</t>
  </si>
  <si>
    <t>Konsistensi  Tugas</t>
  </si>
  <si>
    <t>Konsistensi Latihan</t>
  </si>
  <si>
    <t>Konsistensi Kuis Teori</t>
  </si>
  <si>
    <t>Konsistensi Kuis Koding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</si>
</sst>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1">
    <xf numFmtId="0" fontId="0" fillId="0" borderId="0" xfId="0"/>
    <xf numFmtId="2" fontId="0" fillId="0" borderId="0" xfId="0" applyNumberFormat="1"/>
    <xf numFmtId="0" fontId="0" fillId="2" borderId="0" xfId="0" applyFill="1"/>
    <xf numFmtId="2" fontId="1" fillId="3" borderId="0" xfId="0" applyNumberFormat="1" applyFont="1" applyFill="1"/>
    <xf numFmtId="0" fontId="0" fillId="3" borderId="0" xfId="0" applyFill="1"/>
    <xf numFmtId="2" fontId="0" fillId="3" borderId="0" xfId="0" applyNumberFormat="1" applyFill="1"/>
    <xf numFmtId="1" fontId="0" fillId="0" borderId="0" xfId="0" applyNumberFormat="1"/>
    <xf numFmtId="1" fontId="0" fillId="2" borderId="0" xfId="0" applyNumberFormat="1" applyFill="1"/>
    <xf numFmtId="1" fontId="0" fillId="6" borderId="0" xfId="0" applyNumberFormat="1" applyFill="1"/>
    <xf numFmtId="1" fontId="0" fillId="3" borderId="0" xfId="0" applyNumberFormat="1" applyFill="1"/>
    <xf numFmtId="1" fontId="1" fillId="3" borderId="0" xfId="0" applyNumberFormat="1" applyFont="1" applyFill="1"/>
    <xf numFmtId="1" fontId="0" fillId="7" borderId="0" xfId="0" applyNumberFormat="1" applyFont="1" applyFill="1"/>
    <xf numFmtId="1" fontId="0" fillId="3" borderId="0" xfId="0" applyNumberFormat="1" applyFont="1" applyFill="1"/>
    <xf numFmtId="0" fontId="0" fillId="0" borderId="0" xfId="0" applyFill="1"/>
    <xf numFmtId="2" fontId="0" fillId="0" borderId="0" xfId="0" applyNumberFormat="1" applyFill="1"/>
    <xf numFmtId="2" fontId="0" fillId="4" borderId="0" xfId="0" applyNumberFormat="1" applyFill="1"/>
    <xf numFmtId="1" fontId="0" fillId="0" borderId="0" xfId="0" applyNumberFormat="1" applyFill="1"/>
    <xf numFmtId="1" fontId="0" fillId="4" borderId="0" xfId="0" applyNumberFormat="1" applyFont="1" applyFill="1"/>
    <xf numFmtId="2" fontId="0" fillId="7" borderId="0" xfId="0" applyNumberFormat="1" applyFill="1"/>
    <xf numFmtId="1" fontId="1" fillId="0" borderId="0" xfId="0" applyNumberFormat="1" applyFont="1" applyFill="1"/>
    <xf numFmtId="1" fontId="0" fillId="0" borderId="0" xfId="0" applyNumberFormat="1" applyFont="1" applyFill="1"/>
    <xf numFmtId="2" fontId="1" fillId="0" borderId="0" xfId="0" applyNumberFormat="1" applyFont="1" applyFill="1"/>
    <xf numFmtId="9" fontId="0" fillId="0" borderId="0" xfId="1" applyFont="1"/>
    <xf numFmtId="9" fontId="0" fillId="3" borderId="0" xfId="1" applyFont="1" applyFill="1"/>
    <xf numFmtId="9" fontId="0" fillId="0" borderId="0" xfId="1" applyFont="1" applyFill="1"/>
    <xf numFmtId="2" fontId="0" fillId="5" borderId="0" xfId="0" applyNumberFormat="1" applyFont="1" applyFill="1"/>
    <xf numFmtId="2" fontId="1" fillId="8" borderId="0" xfId="0" applyNumberFormat="1" applyFont="1" applyFill="1"/>
    <xf numFmtId="2" fontId="0" fillId="3" borderId="0" xfId="0" applyNumberFormat="1" applyFont="1" applyFill="1"/>
    <xf numFmtId="2" fontId="0" fillId="0" borderId="0" xfId="0" applyNumberFormat="1" applyFont="1" applyFill="1"/>
    <xf numFmtId="2" fontId="0" fillId="2" borderId="0" xfId="0" applyNumberFormat="1" applyFill="1"/>
    <xf numFmtId="0" fontId="0" fillId="4" borderId="0" xfId="0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M202"/>
  <sheetViews>
    <sheetView tabSelected="1" zoomScaleNormal="100" workbookViewId="0">
      <pane xSplit="2" ySplit="1" topLeftCell="DQ2" activePane="bottomRight" state="frozen"/>
      <selection pane="topRight" activeCell="D1" sqref="D1"/>
      <selection pane="bottomLeft" activeCell="A2" sqref="A2"/>
      <selection pane="bottomRight" activeCell="FK2" sqref="FK2"/>
    </sheetView>
  </sheetViews>
  <sheetFormatPr defaultColWidth="9.109375" defaultRowHeight="14.4" x14ac:dyDescent="0.3"/>
  <cols>
    <col min="1" max="1" width="12.33203125" style="13" bestFit="1" customWidth="1"/>
    <col min="2" max="2" width="7.6640625" style="13" bestFit="1" customWidth="1"/>
    <col min="3" max="3" width="10.6640625" style="13" bestFit="1" customWidth="1"/>
    <col min="4" max="28" width="6.6640625" style="16" hidden="1" customWidth="1"/>
    <col min="29" max="29" width="0.109375" style="16" hidden="1" customWidth="1"/>
    <col min="30" max="31" width="6.6640625" style="16" hidden="1" customWidth="1"/>
    <col min="32" max="32" width="14" style="19" hidden="1" customWidth="1"/>
    <col min="33" max="33" width="18.44140625" style="19" hidden="1" customWidth="1"/>
    <col min="34" max="34" width="12.5546875" style="19" hidden="1" customWidth="1"/>
    <col min="35" max="35" width="10.33203125" style="24" hidden="1" customWidth="1"/>
    <col min="36" max="36" width="9.6640625" style="20" hidden="1" customWidth="1"/>
    <col min="37" max="37" width="13.6640625" style="19" hidden="1" customWidth="1"/>
    <col min="38" max="38" width="15.109375" style="19" hidden="1" customWidth="1"/>
    <col min="39" max="39" width="14.6640625" style="19" hidden="1" customWidth="1"/>
    <col min="40" max="40" width="7.6640625" style="16" hidden="1" customWidth="1"/>
    <col min="41" max="41" width="10.5546875" style="16" hidden="1" customWidth="1"/>
    <col min="42" max="42" width="14.44140625" style="21" hidden="1" customWidth="1"/>
    <col min="43" max="43" width="9.109375" style="14" customWidth="1"/>
    <col min="44" max="98" width="7.6640625" style="16" hidden="1" customWidth="1"/>
    <col min="99" max="99" width="7.88671875" style="16" bestFit="1" customWidth="1"/>
    <col min="100" max="100" width="11.6640625" style="16" bestFit="1" customWidth="1"/>
    <col min="101" max="101" width="11.6640625" style="16" customWidth="1"/>
    <col min="102" max="102" width="15.44140625" style="16" bestFit="1" customWidth="1"/>
    <col min="103" max="103" width="7.77734375" style="16" customWidth="1"/>
    <col min="104" max="107" width="14.5546875" style="16" customWidth="1"/>
    <col min="108" max="108" width="10" style="16" bestFit="1" customWidth="1"/>
    <col min="109" max="109" width="14.33203125" style="19" hidden="1" customWidth="1"/>
    <col min="110" max="110" width="14" style="19" hidden="1" customWidth="1"/>
    <col min="111" max="111" width="9.109375" style="20"/>
    <col min="112" max="112" width="7.6640625" style="14" customWidth="1"/>
    <col min="113" max="114" width="7.6640625" style="14" hidden="1" customWidth="1"/>
    <col min="115" max="117" width="7.6640625" style="14" customWidth="1"/>
    <col min="118" max="118" width="12.44140625" style="14" hidden="1" customWidth="1"/>
    <col min="119" max="119" width="8.109375" style="14" hidden="1" customWidth="1"/>
    <col min="120" max="120" width="9.109375" style="14" hidden="1" customWidth="1"/>
    <col min="121" max="121" width="7.6640625" style="14" customWidth="1"/>
    <col min="122" max="122" width="12.6640625" style="14" hidden="1" customWidth="1"/>
    <col min="123" max="123" width="8" style="14" hidden="1" customWidth="1"/>
    <col min="124" max="124" width="9.33203125" style="14" hidden="1" customWidth="1"/>
    <col min="125" max="125" width="7.6640625" style="14" customWidth="1"/>
    <col min="126" max="128" width="7.6640625" style="14" hidden="1" customWidth="1"/>
    <col min="129" max="129" width="8.33203125" style="14" bestFit="1" customWidth="1"/>
    <col min="130" max="131" width="7.6640625" style="14" hidden="1" customWidth="1"/>
    <col min="132" max="132" width="8.5546875" style="14" hidden="1" customWidth="1"/>
    <col min="133" max="133" width="9.77734375" style="14" hidden="1" customWidth="1"/>
    <col min="134" max="134" width="7.6640625" style="14" customWidth="1"/>
    <col min="135" max="136" width="7.6640625" style="14" hidden="1" customWidth="1"/>
    <col min="137" max="137" width="8.6640625" style="14" hidden="1" customWidth="1"/>
    <col min="138" max="138" width="9.33203125" style="14" hidden="1" customWidth="1"/>
    <col min="139" max="139" width="7.6640625" style="14" customWidth="1"/>
    <col min="140" max="141" width="7.6640625" style="14" hidden="1" customWidth="1"/>
    <col min="142" max="142" width="9.44140625" style="14" hidden="1" customWidth="1"/>
    <col min="143" max="143" width="9.6640625" style="14" hidden="1" customWidth="1"/>
    <col min="144" max="144" width="7.6640625" style="14" customWidth="1"/>
    <col min="145" max="147" width="7.6640625" style="14" hidden="1" customWidth="1"/>
    <col min="148" max="148" width="12" style="14" customWidth="1"/>
    <col min="149" max="150" width="7.6640625" style="14" hidden="1" customWidth="1"/>
    <col min="151" max="151" width="7.6640625" style="14" customWidth="1"/>
    <col min="152" max="153" width="7.6640625" style="14" hidden="1" customWidth="1"/>
    <col min="154" max="154" width="7.6640625" style="14" customWidth="1"/>
    <col min="155" max="156" width="7.6640625" style="14" hidden="1" customWidth="1"/>
    <col min="157" max="157" width="7.6640625" style="14" customWidth="1"/>
    <col min="158" max="158" width="13.33203125" style="14" customWidth="1"/>
    <col min="159" max="159" width="9.88671875" style="21" hidden="1" customWidth="1"/>
    <col min="160" max="160" width="10.109375" style="21" hidden="1" customWidth="1"/>
    <col min="161" max="161" width="13.88671875" style="21" hidden="1" customWidth="1"/>
    <col min="162" max="162" width="15.5546875" style="21" hidden="1" customWidth="1"/>
    <col min="163" max="163" width="10" style="28" hidden="1" customWidth="1"/>
    <col min="164" max="164" width="9.6640625" style="28" bestFit="1" customWidth="1"/>
    <col min="165" max="165" width="10.33203125" style="28" bestFit="1" customWidth="1"/>
    <col min="166" max="166" width="14" style="28" bestFit="1" customWidth="1"/>
    <col min="167" max="167" width="15.6640625" style="28" bestFit="1" customWidth="1"/>
    <col min="168" max="168" width="9.6640625" style="21" hidden="1" customWidth="1"/>
    <col min="169" max="169" width="9.44140625" style="21" bestFit="1" customWidth="1"/>
    <col min="170" max="16384" width="9.109375" style="13"/>
  </cols>
  <sheetData>
    <row r="1" spans="1:169" customFormat="1" x14ac:dyDescent="0.3">
      <c r="A1" s="1" t="s">
        <v>119</v>
      </c>
      <c r="B1" t="s">
        <v>103</v>
      </c>
      <c r="C1" s="2" t="s">
        <v>0</v>
      </c>
      <c r="D1" s="6" t="s">
        <v>1</v>
      </c>
      <c r="E1" s="6" t="s">
        <v>2</v>
      </c>
      <c r="F1" s="7" t="s">
        <v>3</v>
      </c>
      <c r="G1" s="7" t="s">
        <v>4</v>
      </c>
      <c r="H1" s="6" t="s">
        <v>5</v>
      </c>
      <c r="I1" s="6" t="s">
        <v>6</v>
      </c>
      <c r="J1" s="7" t="s">
        <v>7</v>
      </c>
      <c r="K1" s="7" t="s">
        <v>8</v>
      </c>
      <c r="L1" s="6" t="s">
        <v>9</v>
      </c>
      <c r="M1" s="8" t="s">
        <v>10</v>
      </c>
      <c r="N1" s="7" t="s">
        <v>11</v>
      </c>
      <c r="O1" s="7" t="s">
        <v>12</v>
      </c>
      <c r="P1" s="6" t="s">
        <v>13</v>
      </c>
      <c r="Q1" s="8" t="s">
        <v>14</v>
      </c>
      <c r="R1" s="7" t="s">
        <v>15</v>
      </c>
      <c r="S1" s="7" t="s">
        <v>16</v>
      </c>
      <c r="T1" s="6" t="s">
        <v>17</v>
      </c>
      <c r="U1" s="6" t="s">
        <v>18</v>
      </c>
      <c r="V1" s="7" t="s">
        <v>19</v>
      </c>
      <c r="W1" s="7" t="s">
        <v>20</v>
      </c>
      <c r="X1" s="6" t="s">
        <v>21</v>
      </c>
      <c r="Y1" s="6" t="s">
        <v>22</v>
      </c>
      <c r="Z1" s="7" t="s">
        <v>23</v>
      </c>
      <c r="AA1" s="7" t="s">
        <v>24</v>
      </c>
      <c r="AB1" s="6" t="s">
        <v>25</v>
      </c>
      <c r="AC1" s="6" t="s">
        <v>26</v>
      </c>
      <c r="AD1" s="7" t="s">
        <v>27</v>
      </c>
      <c r="AE1" s="8" t="s">
        <v>28</v>
      </c>
      <c r="AF1" s="10" t="s">
        <v>29</v>
      </c>
      <c r="AG1" s="10" t="s">
        <v>30</v>
      </c>
      <c r="AH1" s="10" t="s">
        <v>120</v>
      </c>
      <c r="AI1" s="22" t="s">
        <v>31</v>
      </c>
      <c r="AJ1" s="11" t="s">
        <v>32</v>
      </c>
      <c r="AK1" s="10" t="s">
        <v>33</v>
      </c>
      <c r="AL1" s="10" t="s">
        <v>34</v>
      </c>
      <c r="AM1" s="10" t="s">
        <v>35</v>
      </c>
      <c r="AN1" s="7" t="s">
        <v>36</v>
      </c>
      <c r="AO1" s="6" t="s">
        <v>37</v>
      </c>
      <c r="AP1" s="3" t="s">
        <v>38</v>
      </c>
      <c r="AQ1" s="15" t="s">
        <v>39</v>
      </c>
      <c r="AR1" s="16" t="s">
        <v>40</v>
      </c>
      <c r="AS1" s="16" t="s">
        <v>41</v>
      </c>
      <c r="AT1" s="16" t="s">
        <v>42</v>
      </c>
      <c r="AU1" s="16" t="s">
        <v>43</v>
      </c>
      <c r="AV1" s="7" t="s">
        <v>44</v>
      </c>
      <c r="AW1" s="7" t="s">
        <v>45</v>
      </c>
      <c r="AX1" s="7" t="s">
        <v>47</v>
      </c>
      <c r="AY1" s="7" t="s">
        <v>46</v>
      </c>
      <c r="AZ1" s="16" t="s">
        <v>48</v>
      </c>
      <c r="BA1" s="16" t="s">
        <v>49</v>
      </c>
      <c r="BB1" s="16" t="s">
        <v>51</v>
      </c>
      <c r="BC1" s="16" t="s">
        <v>50</v>
      </c>
      <c r="BD1" s="7" t="s">
        <v>52</v>
      </c>
      <c r="BE1" s="7" t="s">
        <v>109</v>
      </c>
      <c r="BF1" s="7" t="s">
        <v>53</v>
      </c>
      <c r="BG1" s="7" t="s">
        <v>55</v>
      </c>
      <c r="BH1" s="7" t="s">
        <v>54</v>
      </c>
      <c r="BI1" s="16" t="s">
        <v>56</v>
      </c>
      <c r="BJ1" s="16" t="s">
        <v>110</v>
      </c>
      <c r="BK1" s="16" t="s">
        <v>58</v>
      </c>
      <c r="BL1" s="7" t="s">
        <v>60</v>
      </c>
      <c r="BM1" s="7" t="s">
        <v>57</v>
      </c>
      <c r="BN1" s="7" t="s">
        <v>62</v>
      </c>
      <c r="BO1" s="16" t="s">
        <v>64</v>
      </c>
      <c r="BP1" s="16" t="s">
        <v>111</v>
      </c>
      <c r="BQ1" s="16" t="s">
        <v>65</v>
      </c>
      <c r="BR1" s="7" t="s">
        <v>66</v>
      </c>
      <c r="BS1" s="7" t="s">
        <v>61</v>
      </c>
      <c r="BT1" s="7" t="s">
        <v>68</v>
      </c>
      <c r="BU1" s="16" t="s">
        <v>153</v>
      </c>
      <c r="BV1" s="16" t="s">
        <v>70</v>
      </c>
      <c r="BW1" s="16" t="s">
        <v>112</v>
      </c>
      <c r="BX1" s="16" t="s">
        <v>113</v>
      </c>
      <c r="BY1" s="16" t="s">
        <v>59</v>
      </c>
      <c r="BZ1" s="16" t="s">
        <v>72</v>
      </c>
      <c r="CA1" s="7" t="s">
        <v>73</v>
      </c>
      <c r="CB1" s="7" t="s">
        <v>67</v>
      </c>
      <c r="CC1" s="7" t="s">
        <v>74</v>
      </c>
      <c r="CD1" s="16" t="s">
        <v>75</v>
      </c>
      <c r="CE1" s="16" t="s">
        <v>114</v>
      </c>
      <c r="CF1" s="16" t="s">
        <v>152</v>
      </c>
      <c r="CG1" s="16" t="s">
        <v>71</v>
      </c>
      <c r="CH1" s="16" t="s">
        <v>63</v>
      </c>
      <c r="CI1" s="16" t="s">
        <v>77</v>
      </c>
      <c r="CJ1" s="7" t="s">
        <v>78</v>
      </c>
      <c r="CK1" s="7" t="s">
        <v>115</v>
      </c>
      <c r="CL1" s="7" t="s">
        <v>79</v>
      </c>
      <c r="CM1" s="16" t="s">
        <v>80</v>
      </c>
      <c r="CN1" s="16" t="s">
        <v>116</v>
      </c>
      <c r="CO1" s="16" t="s">
        <v>76</v>
      </c>
      <c r="CP1" s="16" t="s">
        <v>69</v>
      </c>
      <c r="CQ1" s="16" t="s">
        <v>81</v>
      </c>
      <c r="CR1" s="7" t="s">
        <v>82</v>
      </c>
      <c r="CS1" s="7" t="s">
        <v>117</v>
      </c>
      <c r="CT1" s="7" t="s">
        <v>83</v>
      </c>
      <c r="CU1" s="16" t="s">
        <v>84</v>
      </c>
      <c r="CV1" s="7" t="s">
        <v>168</v>
      </c>
      <c r="CW1" s="7" t="s">
        <v>169</v>
      </c>
      <c r="CX1" s="7" t="s">
        <v>154</v>
      </c>
      <c r="CY1" s="7" t="s">
        <v>155</v>
      </c>
      <c r="CZ1" s="7" t="s">
        <v>170</v>
      </c>
      <c r="DA1" s="7" t="s">
        <v>172</v>
      </c>
      <c r="DB1" s="7" t="s">
        <v>171</v>
      </c>
      <c r="DC1" s="7" t="s">
        <v>173</v>
      </c>
      <c r="DD1" s="16" t="s">
        <v>118</v>
      </c>
      <c r="DE1" s="10" t="s">
        <v>85</v>
      </c>
      <c r="DF1" s="10" t="s">
        <v>86</v>
      </c>
      <c r="DG1" s="17" t="s">
        <v>87</v>
      </c>
      <c r="DH1" s="14" t="s">
        <v>88</v>
      </c>
      <c r="DI1" s="18" t="s">
        <v>121</v>
      </c>
      <c r="DJ1" s="18" t="s">
        <v>122</v>
      </c>
      <c r="DK1" s="29" t="s">
        <v>89</v>
      </c>
      <c r="DL1" s="14" t="s">
        <v>90</v>
      </c>
      <c r="DM1" s="29" t="s">
        <v>91</v>
      </c>
      <c r="DN1" s="14" t="s">
        <v>156</v>
      </c>
      <c r="DO1" s="14" t="s">
        <v>158</v>
      </c>
      <c r="DP1" s="14" t="s">
        <v>159</v>
      </c>
      <c r="DQ1" s="14" t="s">
        <v>92</v>
      </c>
      <c r="DR1" s="29" t="s">
        <v>157</v>
      </c>
      <c r="DS1" s="29" t="s">
        <v>167</v>
      </c>
      <c r="DT1" s="29" t="s">
        <v>160</v>
      </c>
      <c r="DU1" s="29" t="s">
        <v>93</v>
      </c>
      <c r="DV1" s="18" t="s">
        <v>94</v>
      </c>
      <c r="DW1" s="18" t="s">
        <v>95</v>
      </c>
      <c r="DX1" s="14" t="s">
        <v>96</v>
      </c>
      <c r="DY1" s="15" t="s">
        <v>97</v>
      </c>
      <c r="DZ1" s="14" t="s">
        <v>123</v>
      </c>
      <c r="EA1" s="14" t="s">
        <v>138</v>
      </c>
      <c r="EB1" s="14" t="s">
        <v>161</v>
      </c>
      <c r="EC1" s="14" t="s">
        <v>162</v>
      </c>
      <c r="ED1" s="14" t="s">
        <v>141</v>
      </c>
      <c r="EE1" s="29" t="s">
        <v>124</v>
      </c>
      <c r="EF1" s="29" t="s">
        <v>139</v>
      </c>
      <c r="EG1" s="29" t="s">
        <v>163</v>
      </c>
      <c r="EH1" s="29" t="s">
        <v>164</v>
      </c>
      <c r="EI1" s="29" t="s">
        <v>140</v>
      </c>
      <c r="EJ1" s="14" t="s">
        <v>126</v>
      </c>
      <c r="EK1" s="14" t="s">
        <v>142</v>
      </c>
      <c r="EL1" s="14" t="s">
        <v>165</v>
      </c>
      <c r="EM1" s="14" t="s">
        <v>166</v>
      </c>
      <c r="EN1" s="14" t="s">
        <v>143</v>
      </c>
      <c r="EO1" s="29" t="s">
        <v>125</v>
      </c>
      <c r="EP1" s="29" t="s">
        <v>144</v>
      </c>
      <c r="EQ1" s="29" t="s">
        <v>151</v>
      </c>
      <c r="ER1" s="15" t="s">
        <v>127</v>
      </c>
      <c r="ES1" s="1" t="s">
        <v>128</v>
      </c>
      <c r="ET1" s="1" t="s">
        <v>145</v>
      </c>
      <c r="EU1" s="1" t="s">
        <v>146</v>
      </c>
      <c r="EV1" s="29" t="s">
        <v>129</v>
      </c>
      <c r="EW1" s="29" t="s">
        <v>147</v>
      </c>
      <c r="EX1" s="29" t="s">
        <v>148</v>
      </c>
      <c r="EY1" s="1" t="s">
        <v>130</v>
      </c>
      <c r="EZ1" s="1" t="s">
        <v>149</v>
      </c>
      <c r="FA1" s="1" t="s">
        <v>150</v>
      </c>
      <c r="FB1" s="15" t="s">
        <v>98</v>
      </c>
      <c r="FC1" s="3" t="s">
        <v>99</v>
      </c>
      <c r="FD1" s="3" t="s">
        <v>100</v>
      </c>
      <c r="FE1" s="3" t="s">
        <v>131</v>
      </c>
      <c r="FF1" s="3" t="s">
        <v>132</v>
      </c>
      <c r="FG1" s="25" t="s">
        <v>101</v>
      </c>
      <c r="FH1" s="25" t="s">
        <v>135</v>
      </c>
      <c r="FI1" s="25" t="s">
        <v>102</v>
      </c>
      <c r="FJ1" s="25" t="s">
        <v>133</v>
      </c>
      <c r="FK1" s="25" t="s">
        <v>134</v>
      </c>
      <c r="FL1" s="26" t="s">
        <v>136</v>
      </c>
      <c r="FM1" s="26" t="s">
        <v>137</v>
      </c>
    </row>
    <row r="2" spans="1:169" customFormat="1" x14ac:dyDescent="0.3">
      <c r="A2">
        <v>1402019131</v>
      </c>
      <c r="B2" t="s">
        <v>104</v>
      </c>
      <c r="C2" s="2" t="s">
        <v>107</v>
      </c>
      <c r="D2" s="6">
        <v>1</v>
      </c>
      <c r="E2" s="6">
        <v>1</v>
      </c>
      <c r="F2" s="7">
        <v>1</v>
      </c>
      <c r="G2" s="7"/>
      <c r="H2" s="6">
        <v>1</v>
      </c>
      <c r="I2" s="6"/>
      <c r="J2" s="7">
        <v>1</v>
      </c>
      <c r="K2" s="7"/>
      <c r="L2" s="6"/>
      <c r="M2" s="8"/>
      <c r="N2" s="7"/>
      <c r="O2" s="7"/>
      <c r="P2" s="6"/>
      <c r="Q2" s="8"/>
      <c r="R2" s="7"/>
      <c r="S2" s="7">
        <v>1</v>
      </c>
      <c r="T2" s="6"/>
      <c r="U2" s="16"/>
      <c r="V2" s="7">
        <v>1</v>
      </c>
      <c r="W2" s="7"/>
      <c r="X2" s="6">
        <v>1</v>
      </c>
      <c r="Y2" s="6"/>
      <c r="Z2" s="7">
        <v>1</v>
      </c>
      <c r="AA2" s="7"/>
      <c r="AB2" s="6"/>
      <c r="AC2" s="6"/>
      <c r="AD2" s="7"/>
      <c r="AE2" s="8"/>
      <c r="AF2" s="10">
        <v>14</v>
      </c>
      <c r="AG2" s="10">
        <v>10</v>
      </c>
      <c r="AH2" s="10">
        <f>COUNT(D2:AE2)</f>
        <v>9</v>
      </c>
      <c r="AI2" s="22">
        <f>IF(C2="Yes",(AF2-AH2+(DG2-50)/AG2)/AF2,0)</f>
        <v>1.157142857142857</v>
      </c>
      <c r="AJ2" s="11">
        <f>SUM(D2:AE2)</f>
        <v>9</v>
      </c>
      <c r="AK2" s="10">
        <f>MAX(AJ2-AL2-AM2,0)*-1</f>
        <v>0</v>
      </c>
      <c r="AL2" s="10">
        <v>10</v>
      </c>
      <c r="AM2" s="10">
        <v>3</v>
      </c>
      <c r="AN2" s="7">
        <f>AJ2+AK2+AO2</f>
        <v>9</v>
      </c>
      <c r="AO2" s="6"/>
      <c r="AP2" s="3">
        <v>0.5</v>
      </c>
      <c r="AQ2" s="15">
        <f>MIN(AN2,AL2)*AP2</f>
        <v>4.5</v>
      </c>
      <c r="AR2" s="6">
        <v>0</v>
      </c>
      <c r="AS2" s="6">
        <v>0</v>
      </c>
      <c r="AT2" s="6">
        <v>4</v>
      </c>
      <c r="AU2" s="6">
        <v>0</v>
      </c>
      <c r="AV2" s="7"/>
      <c r="AW2" s="7">
        <v>0</v>
      </c>
      <c r="AX2" s="7"/>
      <c r="AY2" s="7">
        <v>0</v>
      </c>
      <c r="AZ2" s="6"/>
      <c r="BA2" s="6">
        <v>0</v>
      </c>
      <c r="BB2" s="6"/>
      <c r="BC2" s="6">
        <v>0</v>
      </c>
      <c r="BD2" s="7"/>
      <c r="BE2" s="7">
        <f>IF(ED2&gt;=70, 5, 0)</f>
        <v>5</v>
      </c>
      <c r="BF2" s="7"/>
      <c r="BG2" s="7"/>
      <c r="BH2" s="7">
        <v>0</v>
      </c>
      <c r="BI2" s="6"/>
      <c r="BJ2" s="6">
        <f>IF(EU2&gt;=70, 6, 0)</f>
        <v>6</v>
      </c>
      <c r="BK2" s="6">
        <v>-5</v>
      </c>
      <c r="BL2" s="7">
        <v>0</v>
      </c>
      <c r="BM2" s="7">
        <v>0</v>
      </c>
      <c r="BN2" s="7">
        <v>0</v>
      </c>
      <c r="BO2" s="6">
        <v>13</v>
      </c>
      <c r="BP2" s="6">
        <f>IF(EX2&gt;=70, 6, 0)</f>
        <v>0</v>
      </c>
      <c r="BQ2" s="6">
        <v>0</v>
      </c>
      <c r="BR2" s="7"/>
      <c r="BS2" s="7">
        <v>0</v>
      </c>
      <c r="BT2" s="7">
        <v>0</v>
      </c>
      <c r="BU2" s="6">
        <v>5</v>
      </c>
      <c r="BV2" s="6">
        <v>0</v>
      </c>
      <c r="BW2" s="6">
        <f>IF(EI2&gt;=70, 5, 0)</f>
        <v>5</v>
      </c>
      <c r="BX2" s="6">
        <v>0</v>
      </c>
      <c r="BY2" s="6">
        <v>0</v>
      </c>
      <c r="BZ2" s="6">
        <v>0</v>
      </c>
      <c r="CA2" s="6">
        <v>0</v>
      </c>
      <c r="CB2" s="6">
        <v>0</v>
      </c>
      <c r="CC2" s="6">
        <v>0</v>
      </c>
      <c r="CD2" s="6">
        <v>0</v>
      </c>
      <c r="CE2" s="6">
        <v>0</v>
      </c>
      <c r="CF2" s="6">
        <v>0</v>
      </c>
      <c r="CG2" s="6">
        <v>0</v>
      </c>
      <c r="CH2" s="6">
        <v>0</v>
      </c>
      <c r="CI2" s="6">
        <v>0</v>
      </c>
      <c r="CJ2" s="7">
        <v>0</v>
      </c>
      <c r="CK2" s="7">
        <v>0</v>
      </c>
      <c r="CL2" s="7">
        <v>0</v>
      </c>
      <c r="CM2" s="6">
        <v>0</v>
      </c>
      <c r="CN2" s="6">
        <f>IF(EQ2&gt;=70, 5, 0)</f>
        <v>0</v>
      </c>
      <c r="CO2" s="6">
        <v>0</v>
      </c>
      <c r="CP2" s="6"/>
      <c r="CQ2" s="6">
        <v>0</v>
      </c>
      <c r="CR2" s="7"/>
      <c r="CS2" s="7">
        <f>IF(FA2&gt;=70, 6, 0)</f>
        <v>6</v>
      </c>
      <c r="CT2" s="7">
        <v>0</v>
      </c>
      <c r="CU2" s="6">
        <v>20</v>
      </c>
      <c r="CV2" s="7">
        <v>6</v>
      </c>
      <c r="CW2" s="7">
        <v>6</v>
      </c>
      <c r="CX2" s="7">
        <v>0</v>
      </c>
      <c r="CY2" s="7">
        <v>0</v>
      </c>
      <c r="CZ2" s="7">
        <f>IF(AND(DQ2&gt;0,DU2&gt;0),4,0)</f>
        <v>4</v>
      </c>
      <c r="DA2" s="7">
        <f>IF(AND(ED2&gt;0,EI2&gt;0,EN2&gt;0),4,0)</f>
        <v>4</v>
      </c>
      <c r="DB2" s="7">
        <f>IF(SUM(BV2,BX2,CA2,CB2,CD2,CG2,CJ2,CK2,CM2,CO2)&gt;-1,4,0)</f>
        <v>4</v>
      </c>
      <c r="DC2" s="7">
        <f>IF(FA2&gt;0,4,0)</f>
        <v>4</v>
      </c>
      <c r="DD2" s="6">
        <f>5+10+5+5</f>
        <v>25</v>
      </c>
      <c r="DE2" s="10">
        <f>SUM(AR2:DD2)</f>
        <v>112</v>
      </c>
      <c r="DF2" s="10">
        <v>50</v>
      </c>
      <c r="DG2" s="17">
        <f>DE2+DF2</f>
        <v>162</v>
      </c>
      <c r="DH2" s="1">
        <v>94.29</v>
      </c>
      <c r="DI2" s="18">
        <v>100</v>
      </c>
      <c r="DJ2" s="18">
        <v>100</v>
      </c>
      <c r="DK2" s="29">
        <f>AVERAGE(DI2:DJ2)</f>
        <v>100</v>
      </c>
      <c r="DL2" s="1">
        <v>100</v>
      </c>
      <c r="DM2" s="29">
        <v>75</v>
      </c>
      <c r="DN2" s="1">
        <v>80</v>
      </c>
      <c r="DO2" s="1">
        <v>80</v>
      </c>
      <c r="DP2" s="1">
        <f>IF(DO2&gt;68, 68, DO2)</f>
        <v>68</v>
      </c>
      <c r="DQ2" s="1">
        <f>MAX(DN2,DP2)</f>
        <v>80</v>
      </c>
      <c r="DR2" s="29">
        <v>0</v>
      </c>
      <c r="DS2" s="29">
        <v>95</v>
      </c>
      <c r="DT2" s="29">
        <f>IF(DS2&gt;68,68,DS2)</f>
        <v>68</v>
      </c>
      <c r="DU2" s="29">
        <f>MAX(DR2,DT2)</f>
        <v>68</v>
      </c>
      <c r="DV2" s="18">
        <v>0</v>
      </c>
      <c r="DW2" s="18">
        <v>0</v>
      </c>
      <c r="DX2" s="1"/>
      <c r="DY2" s="15">
        <f>AVERAGE(DH2,DK2:DM2, DQ2, DU2)</f>
        <v>86.214999999999989</v>
      </c>
      <c r="DZ2" s="1">
        <v>53.33</v>
      </c>
      <c r="EA2" s="1">
        <v>100</v>
      </c>
      <c r="EB2" s="1">
        <v>0</v>
      </c>
      <c r="EC2" s="1">
        <f>IF(EB2&gt;68,68,EB2)</f>
        <v>0</v>
      </c>
      <c r="ED2" s="1">
        <f>MAX(DZ2:EA2,EC2)</f>
        <v>100</v>
      </c>
      <c r="EE2" s="29">
        <v>72.22</v>
      </c>
      <c r="EF2" s="29">
        <v>93.33</v>
      </c>
      <c r="EG2" s="29">
        <v>0</v>
      </c>
      <c r="EH2" s="29">
        <f>IF(EG2&gt;68,68,EG2)</f>
        <v>0</v>
      </c>
      <c r="EI2" s="29">
        <f>MAX(EE2:EF2)</f>
        <v>93.33</v>
      </c>
      <c r="EJ2" s="1">
        <v>72.22</v>
      </c>
      <c r="EK2" s="1">
        <v>86.67</v>
      </c>
      <c r="EL2" s="1">
        <v>0</v>
      </c>
      <c r="EM2" s="1">
        <f>IF(EL2&gt;68,68,EL2)</f>
        <v>0</v>
      </c>
      <c r="EN2" s="1">
        <f>MAX(EJ2:EK2,EM2)</f>
        <v>86.67</v>
      </c>
      <c r="EO2" s="29">
        <v>0</v>
      </c>
      <c r="EP2" s="29">
        <v>0</v>
      </c>
      <c r="EQ2" s="29"/>
      <c r="ER2" s="15">
        <f>AVERAGE(ED2,EI2,EN2,EQ2)</f>
        <v>93.333333333333329</v>
      </c>
      <c r="ES2" s="1">
        <v>80</v>
      </c>
      <c r="ET2" s="1">
        <v>52</v>
      </c>
      <c r="EU2" s="1">
        <f>MIN(MAX(ES2:ET2)+0.2*FA2, 100)</f>
        <v>100</v>
      </c>
      <c r="EV2" s="29">
        <v>50</v>
      </c>
      <c r="EW2" s="29">
        <v>0</v>
      </c>
      <c r="EX2" s="29">
        <f>MIN(MAX(EV2:EW2)+0.15*FA2, 100)</f>
        <v>65</v>
      </c>
      <c r="EY2" s="1">
        <v>100</v>
      </c>
      <c r="EZ2" s="1">
        <v>0</v>
      </c>
      <c r="FA2" s="1">
        <f>MAX(EY2:EZ2)</f>
        <v>100</v>
      </c>
      <c r="FB2" s="15">
        <f>AVERAGE(EU2,EX2,FA2)</f>
        <v>88.333333333333329</v>
      </c>
      <c r="FC2" s="3">
        <v>0.25</v>
      </c>
      <c r="FD2" s="3">
        <v>0.2</v>
      </c>
      <c r="FE2" s="3">
        <v>0.25</v>
      </c>
      <c r="FF2" s="3">
        <v>0.3</v>
      </c>
      <c r="FG2" s="25">
        <f>MIN(IF(C2="Yes",AQ2+DG2,0),100)</f>
        <v>100</v>
      </c>
      <c r="FH2" s="25">
        <f>IF(FL2&lt;0,FG2+FL2*-4,FG2)</f>
        <v>100</v>
      </c>
      <c r="FI2" s="25">
        <f>MIN(IF(C2="Yes",AQ2+DY2,0), 100)</f>
        <v>90.714999999999989</v>
      </c>
      <c r="FJ2" s="25">
        <f>MIN(IF(C2="Yes",AQ2+ER2,0),100)</f>
        <v>97.833333333333329</v>
      </c>
      <c r="FK2" s="25">
        <f>MIN(IF(C2="Yes",AQ2+FB2,0), 100)</f>
        <v>92.833333333333329</v>
      </c>
      <c r="FL2" s="26">
        <f>FC2*FG2+FD2*FI2+FE2*FJ2+FF2*FK2</f>
        <v>95.451333333333324</v>
      </c>
      <c r="FM2" s="26">
        <f>FC2*FH2+FD2*FI2+FE2*FJ2+FF2*FK2</f>
        <v>95.451333333333324</v>
      </c>
    </row>
    <row r="3" spans="1:169" customFormat="1" x14ac:dyDescent="0.3">
      <c r="A3">
        <v>1402019011</v>
      </c>
      <c r="B3" t="s">
        <v>104</v>
      </c>
      <c r="C3" s="2" t="s">
        <v>107</v>
      </c>
      <c r="D3" s="6">
        <v>1</v>
      </c>
      <c r="E3" s="6">
        <v>1</v>
      </c>
      <c r="F3" s="7"/>
      <c r="G3" s="7"/>
      <c r="H3" s="6">
        <v>1</v>
      </c>
      <c r="I3" s="6">
        <v>1</v>
      </c>
      <c r="J3" s="7"/>
      <c r="K3" s="7">
        <v>1</v>
      </c>
      <c r="L3" s="6">
        <v>1</v>
      </c>
      <c r="M3" s="8"/>
      <c r="N3" s="7"/>
      <c r="O3" s="7"/>
      <c r="P3" s="6"/>
      <c r="Q3" s="8"/>
      <c r="R3" s="7">
        <v>1</v>
      </c>
      <c r="S3" s="7">
        <v>1</v>
      </c>
      <c r="T3" s="6">
        <v>1</v>
      </c>
      <c r="U3" s="16"/>
      <c r="V3" s="7"/>
      <c r="W3" s="7"/>
      <c r="X3" s="6">
        <v>1</v>
      </c>
      <c r="Y3" s="6"/>
      <c r="Z3" s="7"/>
      <c r="AA3" s="7"/>
      <c r="AB3" s="6"/>
      <c r="AC3" s="6"/>
      <c r="AD3" s="7"/>
      <c r="AE3" s="8"/>
      <c r="AF3" s="10">
        <v>14</v>
      </c>
      <c r="AG3" s="10">
        <v>10</v>
      </c>
      <c r="AH3" s="10">
        <f>COUNT(D3:AE3)</f>
        <v>10</v>
      </c>
      <c r="AI3" s="22">
        <f>IF(C3="Yes",(AF3-AH3+(DG3-50)/AG3)/AF3,0)</f>
        <v>0.7857142857142857</v>
      </c>
      <c r="AJ3" s="11">
        <f>SUM(D3:AE3)</f>
        <v>10</v>
      </c>
      <c r="AK3" s="10">
        <f>MAX(AJ3-AL3-AM3,0)*-1</f>
        <v>0</v>
      </c>
      <c r="AL3" s="10">
        <v>10</v>
      </c>
      <c r="AM3" s="10">
        <v>3</v>
      </c>
      <c r="AN3" s="7">
        <f>AJ3+AK3+AO3</f>
        <v>10</v>
      </c>
      <c r="AO3" s="6"/>
      <c r="AP3" s="3">
        <v>0.5</v>
      </c>
      <c r="AQ3" s="15">
        <f>MIN(AN3,AL3)*AP3</f>
        <v>5</v>
      </c>
      <c r="AR3" s="6">
        <v>0</v>
      </c>
      <c r="AS3" s="6">
        <v>0</v>
      </c>
      <c r="AT3" s="6">
        <v>1</v>
      </c>
      <c r="AU3" s="6">
        <v>0</v>
      </c>
      <c r="AV3" s="7"/>
      <c r="AW3" s="7">
        <v>0</v>
      </c>
      <c r="AX3" s="7"/>
      <c r="AY3" s="7">
        <v>0</v>
      </c>
      <c r="AZ3" s="6"/>
      <c r="BA3" s="6">
        <v>3</v>
      </c>
      <c r="BB3" s="6"/>
      <c r="BC3" s="6">
        <v>-5</v>
      </c>
      <c r="BD3" s="7"/>
      <c r="BE3" s="7">
        <f>IF(ED3&gt;=70, 5, 0)</f>
        <v>0</v>
      </c>
      <c r="BF3" s="7"/>
      <c r="BG3" s="7"/>
      <c r="BH3" s="7">
        <v>0</v>
      </c>
      <c r="BI3" s="6"/>
      <c r="BJ3" s="6">
        <f>IF(EU3&gt;=70, 6, 0)</f>
        <v>6</v>
      </c>
      <c r="BK3" s="6">
        <v>0</v>
      </c>
      <c r="BL3" s="7">
        <v>0</v>
      </c>
      <c r="BM3" s="7">
        <v>0</v>
      </c>
      <c r="BN3" s="7">
        <v>0</v>
      </c>
      <c r="BO3" s="6">
        <v>13</v>
      </c>
      <c r="BP3" s="6">
        <f>IF(EX3&gt;=70, 6, 0)</f>
        <v>0</v>
      </c>
      <c r="BQ3" s="6">
        <v>0</v>
      </c>
      <c r="BR3" s="7"/>
      <c r="BS3" s="7">
        <v>0</v>
      </c>
      <c r="BT3" s="7">
        <v>-5</v>
      </c>
      <c r="BU3" s="6">
        <v>5</v>
      </c>
      <c r="BV3" s="6">
        <v>0</v>
      </c>
      <c r="BW3" s="6">
        <f>IF(EI3&gt;=70, 5, 0)</f>
        <v>5</v>
      </c>
      <c r="BX3" s="6">
        <v>0</v>
      </c>
      <c r="BY3" s="6">
        <v>0</v>
      </c>
      <c r="BZ3" s="6">
        <v>0</v>
      </c>
      <c r="CA3" s="6">
        <v>0</v>
      </c>
      <c r="CB3" s="6">
        <v>0</v>
      </c>
      <c r="CC3" s="6">
        <v>0</v>
      </c>
      <c r="CD3" s="6">
        <v>0</v>
      </c>
      <c r="CE3" s="6">
        <v>0</v>
      </c>
      <c r="CF3" s="6">
        <v>0</v>
      </c>
      <c r="CG3" s="6">
        <v>0</v>
      </c>
      <c r="CH3" s="6">
        <v>0</v>
      </c>
      <c r="CI3" s="6">
        <v>0</v>
      </c>
      <c r="CJ3" s="7">
        <v>3</v>
      </c>
      <c r="CK3" s="7">
        <v>0</v>
      </c>
      <c r="CL3" s="7">
        <v>0</v>
      </c>
      <c r="CM3" s="6">
        <v>0</v>
      </c>
      <c r="CN3" s="6">
        <f>IF(EQ3&gt;=70, 5, 0)</f>
        <v>0</v>
      </c>
      <c r="CO3" s="6">
        <v>0</v>
      </c>
      <c r="CP3" s="6"/>
      <c r="CQ3" s="6">
        <v>-5</v>
      </c>
      <c r="CR3" s="7"/>
      <c r="CS3" s="7">
        <f>IF(FA3&gt;=70, 6, 0)</f>
        <v>6</v>
      </c>
      <c r="CT3" s="7">
        <v>0</v>
      </c>
      <c r="CU3" s="6"/>
      <c r="CV3" s="7">
        <v>6</v>
      </c>
      <c r="CW3" s="7">
        <v>0</v>
      </c>
      <c r="CX3" s="7">
        <v>10</v>
      </c>
      <c r="CY3" s="7">
        <v>0</v>
      </c>
      <c r="CZ3" s="7">
        <f>IF(AND(DQ3&gt;0,DU3&gt;0),4,0)</f>
        <v>0</v>
      </c>
      <c r="DA3" s="7">
        <f>IF(AND(ED3&gt;0,EI3&gt;0,EN3&gt;0),4,0)</f>
        <v>4</v>
      </c>
      <c r="DB3" s="7">
        <f>IF(SUM(BV3,BX3,CA3,CB3,CD3,CG3,CJ3,CK3,CM3,CO3)&gt;-1,4,0)</f>
        <v>4</v>
      </c>
      <c r="DC3" s="7">
        <f>IF(FA3&gt;0,4,0)</f>
        <v>4</v>
      </c>
      <c r="DD3" s="6">
        <f>10+5</f>
        <v>15</v>
      </c>
      <c r="DE3" s="10">
        <f>SUM(AR3:DD3)</f>
        <v>70</v>
      </c>
      <c r="DF3" s="10">
        <v>50</v>
      </c>
      <c r="DG3" s="17">
        <f>DE3+DF3</f>
        <v>120</v>
      </c>
      <c r="DH3" s="1">
        <v>85.71</v>
      </c>
      <c r="DI3" s="18">
        <v>100</v>
      </c>
      <c r="DJ3" s="18">
        <v>100</v>
      </c>
      <c r="DK3" s="29">
        <f>AVERAGE(DI3:DJ3)</f>
        <v>100</v>
      </c>
      <c r="DL3" s="1">
        <v>100</v>
      </c>
      <c r="DM3" s="29">
        <v>85</v>
      </c>
      <c r="DN3" s="1">
        <v>0</v>
      </c>
      <c r="DO3" s="1">
        <v>0</v>
      </c>
      <c r="DP3" s="1">
        <f>IF(DO3&gt;68, 68, DO3)</f>
        <v>0</v>
      </c>
      <c r="DQ3" s="1">
        <f>MAX(DN3,DP3)</f>
        <v>0</v>
      </c>
      <c r="DR3" s="29">
        <v>0</v>
      </c>
      <c r="DS3" s="29">
        <v>100</v>
      </c>
      <c r="DT3" s="29">
        <f>IF(DS3&gt;68,68,DS3)</f>
        <v>68</v>
      </c>
      <c r="DU3" s="29">
        <f>MAX(DR3,DT3)</f>
        <v>68</v>
      </c>
      <c r="DV3" s="18">
        <v>0</v>
      </c>
      <c r="DW3" s="18">
        <v>0</v>
      </c>
      <c r="DX3" s="1"/>
      <c r="DY3" s="15">
        <f>AVERAGE(DH3,DK3:DM3, DQ3, DU3)</f>
        <v>73.118333333333325</v>
      </c>
      <c r="DZ3" s="1">
        <v>46.67</v>
      </c>
      <c r="EA3" s="1">
        <v>53.33</v>
      </c>
      <c r="EB3" s="1">
        <v>0</v>
      </c>
      <c r="EC3" s="1">
        <f>IF(EB3&gt;68,68,EB3)</f>
        <v>0</v>
      </c>
      <c r="ED3" s="1">
        <f>MAX(DZ3:EA3,EC3)</f>
        <v>53.33</v>
      </c>
      <c r="EE3" s="29">
        <v>55.56</v>
      </c>
      <c r="EF3" s="29">
        <v>93.33</v>
      </c>
      <c r="EG3" s="29">
        <v>0</v>
      </c>
      <c r="EH3" s="29">
        <f>IF(EG3&gt;68,68,EG3)</f>
        <v>0</v>
      </c>
      <c r="EI3" s="29">
        <f>MAX(EE3:EF3)</f>
        <v>93.33</v>
      </c>
      <c r="EJ3" s="1">
        <v>55.56</v>
      </c>
      <c r="EK3" s="1">
        <v>86.67</v>
      </c>
      <c r="EL3" s="1">
        <v>0</v>
      </c>
      <c r="EM3" s="1">
        <f>IF(EL3&gt;68,68,EL3)</f>
        <v>0</v>
      </c>
      <c r="EN3" s="1">
        <f>MAX(EJ3:EK3,EM3)</f>
        <v>86.67</v>
      </c>
      <c r="EO3" s="29">
        <v>0</v>
      </c>
      <c r="EP3" s="29">
        <v>0</v>
      </c>
      <c r="EQ3" s="29"/>
      <c r="ER3" s="15">
        <f>AVERAGE(ED3,EI3,EN3,EQ3)</f>
        <v>77.776666666666657</v>
      </c>
      <c r="ES3" s="1">
        <v>93.33</v>
      </c>
      <c r="ET3" s="1">
        <v>0</v>
      </c>
      <c r="EU3" s="1">
        <f>MIN(MAX(ES3:ET3)+0.2*FA3, 100)</f>
        <v>100</v>
      </c>
      <c r="EV3" s="29">
        <v>50</v>
      </c>
      <c r="EW3" s="29">
        <v>0</v>
      </c>
      <c r="EX3" s="29">
        <f>MIN(MAX(EV3:EW3)+0.15*FA3, 100)</f>
        <v>64.325000000000003</v>
      </c>
      <c r="EY3" s="1">
        <v>95.5</v>
      </c>
      <c r="EZ3" s="1">
        <v>0</v>
      </c>
      <c r="FA3" s="1">
        <f>MAX(EY3:EZ3)</f>
        <v>95.5</v>
      </c>
      <c r="FB3" s="15">
        <f>AVERAGE(EU3,EX3,FA3)</f>
        <v>86.608333333333334</v>
      </c>
      <c r="FC3" s="3">
        <v>0.25</v>
      </c>
      <c r="FD3" s="3">
        <v>0.2</v>
      </c>
      <c r="FE3" s="3">
        <v>0.25</v>
      </c>
      <c r="FF3" s="3">
        <v>0.3</v>
      </c>
      <c r="FG3" s="25">
        <f>MIN(IF(C3="Yes",AQ3+DG3,0),100)</f>
        <v>100</v>
      </c>
      <c r="FH3" s="25">
        <f>IF(FL3&lt;0,FG3+FL3*-4,FG3)</f>
        <v>100</v>
      </c>
      <c r="FI3" s="25">
        <f>MIN(IF(C3="Yes",AQ3+DY3,0), 100)</f>
        <v>78.118333333333325</v>
      </c>
      <c r="FJ3" s="25">
        <f>MIN(IF(C3="Yes",AQ3+ER3,0),100)</f>
        <v>82.776666666666657</v>
      </c>
      <c r="FK3" s="25">
        <f>MIN(IF(C3="Yes",AQ3+FB3,0), 100)</f>
        <v>91.608333333333334</v>
      </c>
      <c r="FL3" s="26">
        <f>FC3*FG3+FD3*FI3+FE3*FJ3+FF3*FK3</f>
        <v>88.800333333333327</v>
      </c>
      <c r="FM3" s="26">
        <f>FC3*FH3+FD3*FI3+FE3*FJ3+FF3*FK3</f>
        <v>88.800333333333327</v>
      </c>
    </row>
    <row r="4" spans="1:169" customFormat="1" x14ac:dyDescent="0.3">
      <c r="A4">
        <v>1402019130</v>
      </c>
      <c r="B4" t="s">
        <v>104</v>
      </c>
      <c r="C4" s="2" t="s">
        <v>107</v>
      </c>
      <c r="D4" s="6">
        <v>1</v>
      </c>
      <c r="E4" s="6"/>
      <c r="F4" s="7">
        <v>1</v>
      </c>
      <c r="G4" s="7"/>
      <c r="H4" s="6">
        <v>1</v>
      </c>
      <c r="I4" s="6"/>
      <c r="J4" s="7">
        <v>1</v>
      </c>
      <c r="K4" s="7"/>
      <c r="L4" s="6">
        <v>1</v>
      </c>
      <c r="M4" s="8"/>
      <c r="N4" s="7"/>
      <c r="O4" s="7"/>
      <c r="P4" s="6"/>
      <c r="Q4" s="8"/>
      <c r="R4" s="7">
        <v>1</v>
      </c>
      <c r="S4" s="7"/>
      <c r="T4" s="6"/>
      <c r="U4" s="16"/>
      <c r="V4" s="7"/>
      <c r="W4" s="7"/>
      <c r="X4" s="6">
        <v>1</v>
      </c>
      <c r="Y4" s="6"/>
      <c r="Z4" s="7"/>
      <c r="AA4" s="7"/>
      <c r="AB4" s="6"/>
      <c r="AC4" s="6"/>
      <c r="AD4" s="7"/>
      <c r="AE4" s="8"/>
      <c r="AF4" s="10">
        <v>14</v>
      </c>
      <c r="AG4" s="10">
        <v>10</v>
      </c>
      <c r="AH4" s="10">
        <f>COUNT(D4:AE4)</f>
        <v>7</v>
      </c>
      <c r="AI4" s="22">
        <f>IF(C4="Yes",(AF4-AH4+(DG4-50)/AG4)/AF4,0)</f>
        <v>1.1642857142857144</v>
      </c>
      <c r="AJ4" s="11">
        <f>SUM(D4:AE4)</f>
        <v>7</v>
      </c>
      <c r="AK4" s="10">
        <f>MAX(AJ4-AL4-AM4,0)*-1</f>
        <v>0</v>
      </c>
      <c r="AL4" s="10">
        <v>10</v>
      </c>
      <c r="AM4" s="10">
        <v>3</v>
      </c>
      <c r="AN4" s="7">
        <f>AJ4+AK4+AO4</f>
        <v>7</v>
      </c>
      <c r="AO4" s="6"/>
      <c r="AP4" s="3">
        <v>0.5</v>
      </c>
      <c r="AQ4" s="15">
        <f>MIN(AN4,AL4)*AP4</f>
        <v>3.5</v>
      </c>
      <c r="AR4" s="6">
        <v>0</v>
      </c>
      <c r="AS4" s="6">
        <v>0</v>
      </c>
      <c r="AT4" s="6">
        <v>7</v>
      </c>
      <c r="AU4" s="6">
        <v>0</v>
      </c>
      <c r="AV4" s="7"/>
      <c r="AW4" s="7">
        <v>0</v>
      </c>
      <c r="AX4" s="7"/>
      <c r="AY4" s="7">
        <v>0</v>
      </c>
      <c r="AZ4" s="6"/>
      <c r="BA4" s="6">
        <v>3</v>
      </c>
      <c r="BB4" s="6"/>
      <c r="BC4" s="6">
        <v>0</v>
      </c>
      <c r="BD4" s="7">
        <v>2</v>
      </c>
      <c r="BE4" s="7">
        <f>IF(ED4&gt;=70, 5, 0)</f>
        <v>5</v>
      </c>
      <c r="BF4" s="7"/>
      <c r="BG4" s="7"/>
      <c r="BH4" s="7">
        <v>0</v>
      </c>
      <c r="BI4" s="6"/>
      <c r="BJ4" s="6">
        <f>IF(EU4&gt;=70, 6, 0)</f>
        <v>6</v>
      </c>
      <c r="BK4" s="6">
        <v>0</v>
      </c>
      <c r="BL4" s="7">
        <v>0</v>
      </c>
      <c r="BM4" s="7">
        <v>0</v>
      </c>
      <c r="BN4" s="7">
        <v>0</v>
      </c>
      <c r="BO4" s="6"/>
      <c r="BP4" s="6">
        <f>IF(EX4&gt;=70, 6, 0)</f>
        <v>6</v>
      </c>
      <c r="BQ4" s="6">
        <v>0</v>
      </c>
      <c r="BR4" s="7"/>
      <c r="BS4" s="7">
        <v>0</v>
      </c>
      <c r="BT4" s="7">
        <v>0</v>
      </c>
      <c r="BU4" s="6">
        <v>5</v>
      </c>
      <c r="BV4" s="6">
        <v>0</v>
      </c>
      <c r="BW4" s="6">
        <f>IF(EI4&gt;=70, 5, 0)</f>
        <v>5</v>
      </c>
      <c r="BX4" s="6">
        <v>0</v>
      </c>
      <c r="BY4" s="6">
        <v>0</v>
      </c>
      <c r="BZ4" s="6">
        <v>0</v>
      </c>
      <c r="CA4" s="6">
        <v>0</v>
      </c>
      <c r="CB4" s="6">
        <v>0</v>
      </c>
      <c r="CC4" s="6">
        <v>0</v>
      </c>
      <c r="CD4" s="6">
        <v>0</v>
      </c>
      <c r="CE4" s="6">
        <v>0</v>
      </c>
      <c r="CF4" s="6">
        <v>0</v>
      </c>
      <c r="CG4" s="6">
        <v>0</v>
      </c>
      <c r="CH4" s="6">
        <v>0</v>
      </c>
      <c r="CI4" s="6">
        <v>0</v>
      </c>
      <c r="CJ4" s="7">
        <v>0</v>
      </c>
      <c r="CK4" s="7">
        <v>-5</v>
      </c>
      <c r="CL4" s="7">
        <v>0</v>
      </c>
      <c r="CM4" s="6">
        <v>0</v>
      </c>
      <c r="CN4" s="6">
        <f>IF(EQ4&gt;=70, 5, 0)</f>
        <v>0</v>
      </c>
      <c r="CO4" s="6">
        <v>0</v>
      </c>
      <c r="CP4" s="6"/>
      <c r="CQ4" s="6">
        <v>0</v>
      </c>
      <c r="CR4" s="7"/>
      <c r="CS4" s="7">
        <f>IF(FA4&gt;=70, 6, 0)</f>
        <v>6</v>
      </c>
      <c r="CT4" s="7">
        <v>0</v>
      </c>
      <c r="CU4" s="6">
        <v>20</v>
      </c>
      <c r="CV4" s="7">
        <v>6</v>
      </c>
      <c r="CW4" s="7">
        <v>0</v>
      </c>
      <c r="CX4" s="7">
        <v>0</v>
      </c>
      <c r="CY4" s="7">
        <v>0</v>
      </c>
      <c r="CZ4" s="7">
        <f>IF(AND(DQ4&gt;0,DU4&gt;0),4,0)</f>
        <v>4</v>
      </c>
      <c r="DA4" s="7">
        <f>IF(AND(ED4&gt;0,EI4&gt;0,EN4&gt;0),4,0)</f>
        <v>4</v>
      </c>
      <c r="DB4" s="7">
        <f>IF(SUM(BV4,BX4,CA4,CB4,CD4,CG4,CJ4,CK4,CM4,CO4)&gt;-1,4,0)</f>
        <v>0</v>
      </c>
      <c r="DC4" s="7">
        <f>IF(FA4&gt;0,4,0)</f>
        <v>4</v>
      </c>
      <c r="DD4" s="6">
        <f>5+10</f>
        <v>15</v>
      </c>
      <c r="DE4" s="10">
        <f>SUM(AR4:DD4)</f>
        <v>93</v>
      </c>
      <c r="DF4" s="10">
        <v>50</v>
      </c>
      <c r="DG4" s="17">
        <f>DE4+DF4</f>
        <v>143</v>
      </c>
      <c r="DH4" s="1">
        <v>97.14</v>
      </c>
      <c r="DI4" s="18">
        <v>100</v>
      </c>
      <c r="DJ4" s="18">
        <v>100</v>
      </c>
      <c r="DK4" s="29">
        <f>AVERAGE(DI4:DJ4)</f>
        <v>100</v>
      </c>
      <c r="DL4" s="1">
        <v>64</v>
      </c>
      <c r="DM4" s="29">
        <v>85</v>
      </c>
      <c r="DN4" s="1">
        <v>90</v>
      </c>
      <c r="DO4" s="1">
        <v>90</v>
      </c>
      <c r="DP4" s="1">
        <f>IF(DO4&gt;68, 68, DO4)</f>
        <v>68</v>
      </c>
      <c r="DQ4" s="1">
        <f>MAX(DN4,DP4)</f>
        <v>90</v>
      </c>
      <c r="DR4" s="29">
        <v>0</v>
      </c>
      <c r="DS4" s="29">
        <v>100</v>
      </c>
      <c r="DT4" s="29">
        <f>IF(DS4&gt;68,68,DS4)</f>
        <v>68</v>
      </c>
      <c r="DU4" s="29">
        <f>MAX(DR4,DT4)</f>
        <v>68</v>
      </c>
      <c r="DV4" s="18">
        <v>0</v>
      </c>
      <c r="DW4" s="18">
        <v>0</v>
      </c>
      <c r="DX4" s="1"/>
      <c r="DY4" s="15">
        <f>AVERAGE(DH4,DK4:DM4, DQ4, DU4)</f>
        <v>84.023333333333326</v>
      </c>
      <c r="DZ4" s="1">
        <v>66.67</v>
      </c>
      <c r="EA4" s="1">
        <v>80</v>
      </c>
      <c r="EB4" s="1">
        <v>0</v>
      </c>
      <c r="EC4" s="1">
        <f>IF(EB4&gt;68,68,EB4)</f>
        <v>0</v>
      </c>
      <c r="ED4" s="1">
        <f>MAX(DZ4:EA4,EC4)</f>
        <v>80</v>
      </c>
      <c r="EE4" s="29">
        <v>33.33</v>
      </c>
      <c r="EF4" s="29">
        <v>80</v>
      </c>
      <c r="EG4" s="29">
        <v>0</v>
      </c>
      <c r="EH4" s="29">
        <f>IF(EG4&gt;68,68,EG4)</f>
        <v>0</v>
      </c>
      <c r="EI4" s="29">
        <f>MAX(EE4:EF4)</f>
        <v>80</v>
      </c>
      <c r="EJ4" s="1">
        <v>33.33</v>
      </c>
      <c r="EK4" s="1">
        <v>73.33</v>
      </c>
      <c r="EL4" s="1">
        <v>0</v>
      </c>
      <c r="EM4" s="1">
        <f>IF(EL4&gt;68,68,EL4)</f>
        <v>0</v>
      </c>
      <c r="EN4" s="1">
        <f>MAX(EJ4:EK4,EM4)</f>
        <v>73.33</v>
      </c>
      <c r="EO4" s="29">
        <v>0</v>
      </c>
      <c r="EP4" s="29">
        <v>0</v>
      </c>
      <c r="EQ4" s="29"/>
      <c r="ER4" s="15">
        <f>AVERAGE(ED4,EI4,EN4,EQ4)</f>
        <v>77.776666666666657</v>
      </c>
      <c r="ES4" s="1">
        <v>40</v>
      </c>
      <c r="ET4" s="1">
        <v>52</v>
      </c>
      <c r="EU4" s="1">
        <f>MIN(MAX(ES4:ET4)+0.2*FA4, 100)</f>
        <v>72</v>
      </c>
      <c r="EV4" s="29">
        <v>58.33</v>
      </c>
      <c r="EW4" s="29">
        <v>0</v>
      </c>
      <c r="EX4" s="29">
        <f>MIN(MAX(EV4:EW4)+0.15*FA4, 100)</f>
        <v>73.33</v>
      </c>
      <c r="EY4" s="1">
        <v>100</v>
      </c>
      <c r="EZ4" s="1">
        <v>0</v>
      </c>
      <c r="FA4" s="1">
        <f>MAX(EY4:EZ4)</f>
        <v>100</v>
      </c>
      <c r="FB4" s="15">
        <f>AVERAGE(EU4,EX4,FA4)</f>
        <v>81.776666666666657</v>
      </c>
      <c r="FC4" s="3">
        <v>0.25</v>
      </c>
      <c r="FD4" s="3">
        <v>0.2</v>
      </c>
      <c r="FE4" s="3">
        <v>0.25</v>
      </c>
      <c r="FF4" s="3">
        <v>0.3</v>
      </c>
      <c r="FG4" s="25">
        <f>MIN(IF(C4="Yes",AQ4+DG4,0),100)</f>
        <v>100</v>
      </c>
      <c r="FH4" s="25">
        <f>IF(FL4&lt;0,FG4+FL4*-4,FG4)</f>
        <v>100</v>
      </c>
      <c r="FI4" s="25">
        <f>MIN(IF(C4="Yes",AQ4+DY4,0), 100)</f>
        <v>87.523333333333326</v>
      </c>
      <c r="FJ4" s="25">
        <f>MIN(IF(C4="Yes",AQ4+ER4,0),100)</f>
        <v>81.276666666666657</v>
      </c>
      <c r="FK4" s="25">
        <f>MIN(IF(C4="Yes",AQ4+FB4,0), 100)</f>
        <v>85.276666666666657</v>
      </c>
      <c r="FL4" s="26">
        <f>FC4*FG4+FD4*FI4+FE4*FJ4+FF4*FK4</f>
        <v>88.406833333333324</v>
      </c>
      <c r="FM4" s="26">
        <f>FC4*FH4+FD4*FI4+FE4*FJ4+FF4*FK4</f>
        <v>88.406833333333324</v>
      </c>
    </row>
    <row r="5" spans="1:169" customFormat="1" x14ac:dyDescent="0.3">
      <c r="A5">
        <v>1402019003</v>
      </c>
      <c r="B5" t="s">
        <v>104</v>
      </c>
      <c r="C5" s="2" t="s">
        <v>107</v>
      </c>
      <c r="D5" s="6"/>
      <c r="E5" s="6"/>
      <c r="F5" s="7"/>
      <c r="G5" s="7"/>
      <c r="H5" s="6">
        <v>1</v>
      </c>
      <c r="I5" s="6"/>
      <c r="J5" s="7">
        <v>1</v>
      </c>
      <c r="K5" s="7">
        <v>1</v>
      </c>
      <c r="L5" s="6">
        <v>1</v>
      </c>
      <c r="M5" s="8"/>
      <c r="N5" s="7"/>
      <c r="O5" s="7"/>
      <c r="P5" s="6"/>
      <c r="Q5" s="8"/>
      <c r="R5" s="7">
        <v>0</v>
      </c>
      <c r="S5" s="7"/>
      <c r="T5" s="6"/>
      <c r="U5" s="16"/>
      <c r="V5" s="7"/>
      <c r="W5" s="7"/>
      <c r="X5" s="6"/>
      <c r="Y5" s="6"/>
      <c r="Z5" s="7"/>
      <c r="AA5" s="7"/>
      <c r="AB5" s="6"/>
      <c r="AC5" s="6"/>
      <c r="AD5" s="7"/>
      <c r="AE5" s="8"/>
      <c r="AF5" s="10">
        <v>14</v>
      </c>
      <c r="AG5" s="10">
        <v>10</v>
      </c>
      <c r="AH5" s="10">
        <f>COUNT(D5:AE5)</f>
        <v>5</v>
      </c>
      <c r="AI5" s="22">
        <f>IF(C5="Yes",(AF5-AH5+(DG5-50)/AG5)/AF5,0)</f>
        <v>1.3</v>
      </c>
      <c r="AJ5" s="11">
        <f>SUM(D5:AE5)</f>
        <v>4</v>
      </c>
      <c r="AK5" s="10">
        <f>MAX(AJ5-AL5-AM5,0)*-1</f>
        <v>0</v>
      </c>
      <c r="AL5" s="10">
        <v>10</v>
      </c>
      <c r="AM5" s="10">
        <v>3</v>
      </c>
      <c r="AN5" s="7">
        <f>AJ5+AK5+AO5</f>
        <v>4</v>
      </c>
      <c r="AO5" s="6"/>
      <c r="AP5" s="3">
        <v>0.5</v>
      </c>
      <c r="AQ5" s="15">
        <f>MIN(AN5,AL5)*AP5</f>
        <v>2</v>
      </c>
      <c r="AR5" s="6">
        <v>0</v>
      </c>
      <c r="AS5" s="6">
        <v>0</v>
      </c>
      <c r="AT5" s="6">
        <v>3</v>
      </c>
      <c r="AU5" s="6">
        <v>0</v>
      </c>
      <c r="AV5" s="7"/>
      <c r="AW5" s="7">
        <v>0</v>
      </c>
      <c r="AX5" s="7"/>
      <c r="AY5" s="7">
        <v>0</v>
      </c>
      <c r="AZ5" s="6"/>
      <c r="BA5" s="6">
        <v>0</v>
      </c>
      <c r="BB5" s="6"/>
      <c r="BC5" s="6">
        <v>0</v>
      </c>
      <c r="BD5" s="7"/>
      <c r="BE5" s="7">
        <f>IF(ED5&gt;=70, 5, 0)</f>
        <v>5</v>
      </c>
      <c r="BF5" s="7"/>
      <c r="BG5" s="7"/>
      <c r="BH5" s="7">
        <v>0</v>
      </c>
      <c r="BI5" s="6"/>
      <c r="BJ5" s="6">
        <f>IF(EU5&gt;=70, 6, 0)</f>
        <v>6</v>
      </c>
      <c r="BK5" s="6">
        <v>0</v>
      </c>
      <c r="BL5" s="7">
        <v>0</v>
      </c>
      <c r="BM5" s="7">
        <v>0</v>
      </c>
      <c r="BN5" s="7">
        <v>0</v>
      </c>
      <c r="BO5" s="6">
        <v>13</v>
      </c>
      <c r="BP5" s="6">
        <f>IF(EX5&gt;=70, 6, 0)</f>
        <v>6</v>
      </c>
      <c r="BQ5" s="6">
        <v>0</v>
      </c>
      <c r="BR5" s="7"/>
      <c r="BS5" s="7">
        <v>0</v>
      </c>
      <c r="BT5" s="7">
        <v>0</v>
      </c>
      <c r="BU5" s="6">
        <v>5</v>
      </c>
      <c r="BV5" s="6">
        <v>0</v>
      </c>
      <c r="BW5" s="6">
        <f>IF(EI5&gt;=70, 5, 0)</f>
        <v>5</v>
      </c>
      <c r="BX5" s="6">
        <v>0</v>
      </c>
      <c r="BY5" s="6">
        <v>0</v>
      </c>
      <c r="BZ5" s="6">
        <v>0</v>
      </c>
      <c r="CA5" s="6">
        <v>0</v>
      </c>
      <c r="CB5" s="6">
        <v>0</v>
      </c>
      <c r="CC5" s="6">
        <v>0</v>
      </c>
      <c r="CD5" s="6">
        <v>0</v>
      </c>
      <c r="CE5" s="6">
        <v>0</v>
      </c>
      <c r="CF5" s="6">
        <v>0</v>
      </c>
      <c r="CG5" s="6">
        <v>0</v>
      </c>
      <c r="CH5" s="6">
        <v>0</v>
      </c>
      <c r="CI5" s="6">
        <v>0</v>
      </c>
      <c r="CJ5" s="7">
        <v>0</v>
      </c>
      <c r="CK5" s="7">
        <v>0</v>
      </c>
      <c r="CL5" s="7">
        <v>0</v>
      </c>
      <c r="CM5" s="6">
        <v>0</v>
      </c>
      <c r="CN5" s="6">
        <f>IF(EQ5&gt;=70, 5, 0)</f>
        <v>0</v>
      </c>
      <c r="CO5" s="6">
        <v>0</v>
      </c>
      <c r="CP5" s="6"/>
      <c r="CQ5" s="6">
        <v>0</v>
      </c>
      <c r="CR5" s="7"/>
      <c r="CS5" s="7">
        <f>IF(FA5&gt;=70, 6, 0)</f>
        <v>6</v>
      </c>
      <c r="CT5" s="7">
        <v>-5</v>
      </c>
      <c r="CU5" s="6"/>
      <c r="CV5" s="7">
        <v>6</v>
      </c>
      <c r="CW5" s="7">
        <v>0</v>
      </c>
      <c r="CX5" s="7">
        <v>10</v>
      </c>
      <c r="CY5" s="7">
        <v>0</v>
      </c>
      <c r="CZ5" s="7">
        <f>IF(AND(DQ5&gt;0,DU5&gt;0),4,0)</f>
        <v>0</v>
      </c>
      <c r="DA5" s="7">
        <f>IF(AND(ED5&gt;0,EI5&gt;0,EN5&gt;0),4,0)</f>
        <v>4</v>
      </c>
      <c r="DB5" s="7">
        <f>IF(SUM(BV5,BX5,CA5,CB5,CD5,CG5,CJ5,CK5,CM5,CO5)&gt;-1,4,0)</f>
        <v>4</v>
      </c>
      <c r="DC5" s="7">
        <f>IF(FA5&gt;0,4,0)</f>
        <v>4</v>
      </c>
      <c r="DD5" s="6">
        <f>5+10+5</f>
        <v>20</v>
      </c>
      <c r="DE5" s="10">
        <f>SUM(AR5:DD5)</f>
        <v>92</v>
      </c>
      <c r="DF5" s="10">
        <v>50</v>
      </c>
      <c r="DG5" s="17">
        <f>DE5+DF5</f>
        <v>142</v>
      </c>
      <c r="DH5" s="1">
        <v>85.71</v>
      </c>
      <c r="DI5" s="18">
        <v>100</v>
      </c>
      <c r="DJ5" s="18">
        <v>100</v>
      </c>
      <c r="DK5" s="29">
        <f>AVERAGE(DI5:DJ5)</f>
        <v>100</v>
      </c>
      <c r="DL5" s="1">
        <v>95</v>
      </c>
      <c r="DM5" s="29">
        <v>85</v>
      </c>
      <c r="DN5" s="1">
        <v>0</v>
      </c>
      <c r="DO5" s="1">
        <v>0</v>
      </c>
      <c r="DP5" s="1">
        <f>IF(DO5&gt;68, 68, DO5)</f>
        <v>0</v>
      </c>
      <c r="DQ5" s="1">
        <f>MAX(DN5,DP5)</f>
        <v>0</v>
      </c>
      <c r="DR5" s="29">
        <v>0</v>
      </c>
      <c r="DS5" s="29">
        <v>100</v>
      </c>
      <c r="DT5" s="29">
        <f>IF(DS5&gt;68,68,DS5)</f>
        <v>68</v>
      </c>
      <c r="DU5" s="29">
        <f>MAX(DR5,DT5)</f>
        <v>68</v>
      </c>
      <c r="DV5" s="18">
        <v>0</v>
      </c>
      <c r="DW5" s="18">
        <v>0</v>
      </c>
      <c r="DX5" s="1"/>
      <c r="DY5" s="15">
        <f>AVERAGE(DH5,DK5:DM5, DQ5, DU5)</f>
        <v>72.284999999999997</v>
      </c>
      <c r="DZ5" s="1">
        <v>66.67</v>
      </c>
      <c r="EA5" s="1">
        <v>86.67</v>
      </c>
      <c r="EB5" s="1">
        <v>0</v>
      </c>
      <c r="EC5" s="1">
        <f>IF(EB5&gt;68,68,EB5)</f>
        <v>0</v>
      </c>
      <c r="ED5" s="1">
        <f>MAX(DZ5:EA5,EC5)</f>
        <v>86.67</v>
      </c>
      <c r="EE5" s="29">
        <v>33.33</v>
      </c>
      <c r="EF5" s="29">
        <v>80</v>
      </c>
      <c r="EG5" s="29">
        <v>0</v>
      </c>
      <c r="EH5" s="29">
        <f>IF(EG5&gt;68,68,EG5)</f>
        <v>0</v>
      </c>
      <c r="EI5" s="29">
        <f>MAX(EE5:EF5)</f>
        <v>80</v>
      </c>
      <c r="EJ5" s="1">
        <v>33.33</v>
      </c>
      <c r="EK5" s="1">
        <v>73.33</v>
      </c>
      <c r="EL5" s="1">
        <v>0</v>
      </c>
      <c r="EM5" s="1">
        <f>IF(EL5&gt;68,68,EL5)</f>
        <v>0</v>
      </c>
      <c r="EN5" s="1">
        <f>MAX(EJ5:EK5,EM5)</f>
        <v>73.33</v>
      </c>
      <c r="EO5" s="29">
        <v>0</v>
      </c>
      <c r="EP5" s="29">
        <v>0</v>
      </c>
      <c r="EQ5" s="29"/>
      <c r="ER5" s="15">
        <f>AVERAGE(ED5,EI5,EN5,EQ5)</f>
        <v>80</v>
      </c>
      <c r="ES5" s="1">
        <v>40</v>
      </c>
      <c r="ET5" s="1">
        <v>100</v>
      </c>
      <c r="EU5" s="1">
        <f>MIN(MAX(ES5:ET5)+0.2*FA5, 100)</f>
        <v>100</v>
      </c>
      <c r="EV5" s="29">
        <v>68.75</v>
      </c>
      <c r="EW5" s="29">
        <v>0</v>
      </c>
      <c r="EX5" s="29">
        <f>MIN(MAX(EV5:EW5)+0.15*FA5, 100)</f>
        <v>82.4</v>
      </c>
      <c r="EY5" s="1">
        <v>91</v>
      </c>
      <c r="EZ5" s="1">
        <v>0</v>
      </c>
      <c r="FA5" s="1">
        <f>MAX(EY5:EZ5)</f>
        <v>91</v>
      </c>
      <c r="FB5" s="15">
        <f>AVERAGE(EU5,EX5,FA5)</f>
        <v>91.133333333333326</v>
      </c>
      <c r="FC5" s="3">
        <v>0.25</v>
      </c>
      <c r="FD5" s="3">
        <v>0.2</v>
      </c>
      <c r="FE5" s="3">
        <v>0.25</v>
      </c>
      <c r="FF5" s="3">
        <v>0.3</v>
      </c>
      <c r="FG5" s="25">
        <f>MIN(IF(C5="Yes",AQ5+DG5,0),100)</f>
        <v>100</v>
      </c>
      <c r="FH5" s="25">
        <f>IF(FL5&lt;0,FG5+FL5*-4,FG5)</f>
        <v>100</v>
      </c>
      <c r="FI5" s="25">
        <f>MIN(IF(C5="Yes",AQ5+DY5,0), 100)</f>
        <v>74.284999999999997</v>
      </c>
      <c r="FJ5" s="25">
        <f>MIN(IF(C5="Yes",AQ5+ER5,0),100)</f>
        <v>82</v>
      </c>
      <c r="FK5" s="25">
        <f>MIN(IF(C5="Yes",AQ5+FB5,0), 100)</f>
        <v>93.133333333333326</v>
      </c>
      <c r="FL5" s="26">
        <f>FC5*FG5+FD5*FI5+FE5*FJ5+FF5*FK5</f>
        <v>88.296999999999997</v>
      </c>
      <c r="FM5" s="26">
        <f>FC5*FH5+FD5*FI5+FE5*FJ5+FF5*FK5</f>
        <v>88.296999999999997</v>
      </c>
    </row>
    <row r="6" spans="1:169" customFormat="1" x14ac:dyDescent="0.3">
      <c r="A6">
        <v>1402019058</v>
      </c>
      <c r="B6" t="s">
        <v>104</v>
      </c>
      <c r="C6" s="2" t="s">
        <v>107</v>
      </c>
      <c r="D6" s="6"/>
      <c r="E6" s="6">
        <v>1</v>
      </c>
      <c r="F6" s="7"/>
      <c r="G6" s="7">
        <v>1</v>
      </c>
      <c r="H6" s="6">
        <v>1</v>
      </c>
      <c r="I6" s="6">
        <v>1</v>
      </c>
      <c r="J6" s="7">
        <v>1</v>
      </c>
      <c r="K6" s="7">
        <v>1</v>
      </c>
      <c r="L6" s="6"/>
      <c r="M6" s="8"/>
      <c r="N6" s="7"/>
      <c r="O6" s="7"/>
      <c r="P6" s="6"/>
      <c r="Q6" s="8"/>
      <c r="R6" s="7">
        <v>1</v>
      </c>
      <c r="S6" s="7">
        <v>1</v>
      </c>
      <c r="T6" s="6">
        <v>1</v>
      </c>
      <c r="U6" s="16"/>
      <c r="V6" s="7">
        <v>1</v>
      </c>
      <c r="W6" s="7"/>
      <c r="X6" s="6">
        <v>1</v>
      </c>
      <c r="Y6" s="6"/>
      <c r="Z6" s="7"/>
      <c r="AA6" s="7"/>
      <c r="AB6" s="6"/>
      <c r="AC6" s="6"/>
      <c r="AD6" s="7"/>
      <c r="AE6" s="8"/>
      <c r="AF6" s="10">
        <v>14</v>
      </c>
      <c r="AG6" s="10">
        <v>10</v>
      </c>
      <c r="AH6" s="10">
        <f>COUNT(D6:AE6)</f>
        <v>11</v>
      </c>
      <c r="AI6" s="22">
        <f>IF(C6="Yes",(AF6-AH6+(DG6-50)/AG6)/AF6,0)</f>
        <v>0.86428571428571421</v>
      </c>
      <c r="AJ6" s="11">
        <f>SUM(D6:AE6)</f>
        <v>11</v>
      </c>
      <c r="AK6" s="10">
        <f>MAX(AJ6-AL6-AM6,0)*-1</f>
        <v>0</v>
      </c>
      <c r="AL6" s="10">
        <v>10</v>
      </c>
      <c r="AM6" s="10">
        <v>3</v>
      </c>
      <c r="AN6" s="7">
        <f>AJ6+AK6+AO6</f>
        <v>10</v>
      </c>
      <c r="AO6" s="6">
        <v>-1</v>
      </c>
      <c r="AP6" s="3">
        <v>0.5</v>
      </c>
      <c r="AQ6" s="15">
        <f>MIN(AN6,AL6)*AP6</f>
        <v>5</v>
      </c>
      <c r="AR6" s="6">
        <v>0</v>
      </c>
      <c r="AS6" s="6">
        <v>0</v>
      </c>
      <c r="AT6" s="6">
        <v>4</v>
      </c>
      <c r="AU6" s="6">
        <v>0</v>
      </c>
      <c r="AV6" s="7"/>
      <c r="AW6" s="7">
        <v>0</v>
      </c>
      <c r="AX6" s="7"/>
      <c r="AY6" s="7">
        <v>0</v>
      </c>
      <c r="AZ6" s="6"/>
      <c r="BA6" s="6">
        <v>3</v>
      </c>
      <c r="BB6" s="6"/>
      <c r="BC6" s="6">
        <v>0</v>
      </c>
      <c r="BD6" s="7"/>
      <c r="BE6" s="7">
        <f>IF(ED6&gt;=70, 5, 0)</f>
        <v>0</v>
      </c>
      <c r="BF6" s="7"/>
      <c r="BG6" s="7"/>
      <c r="BH6" s="7">
        <v>0</v>
      </c>
      <c r="BI6" s="6"/>
      <c r="BJ6" s="6">
        <f>IF(EU6&gt;=70, 6, 0)</f>
        <v>6</v>
      </c>
      <c r="BK6" s="6">
        <v>0</v>
      </c>
      <c r="BL6" s="7">
        <v>0</v>
      </c>
      <c r="BM6" s="7">
        <v>0</v>
      </c>
      <c r="BN6" s="7">
        <v>0</v>
      </c>
      <c r="BO6" s="6">
        <v>13</v>
      </c>
      <c r="BP6" s="6">
        <f>IF(EX6&gt;=70, 6, 0)</f>
        <v>0</v>
      </c>
      <c r="BQ6" s="6">
        <v>0</v>
      </c>
      <c r="BR6" s="7"/>
      <c r="BS6" s="7">
        <v>0</v>
      </c>
      <c r="BT6" s="7">
        <v>-5</v>
      </c>
      <c r="BU6" s="6">
        <v>5</v>
      </c>
      <c r="BV6" s="6">
        <v>0</v>
      </c>
      <c r="BW6" s="6">
        <f>IF(EI6&gt;=70, 5, 0)</f>
        <v>5</v>
      </c>
      <c r="BX6" s="6">
        <v>0</v>
      </c>
      <c r="BY6" s="6">
        <v>0</v>
      </c>
      <c r="BZ6" s="6">
        <v>0</v>
      </c>
      <c r="CA6" s="6">
        <v>0</v>
      </c>
      <c r="CB6" s="6">
        <v>0</v>
      </c>
      <c r="CC6" s="6">
        <v>0</v>
      </c>
      <c r="CD6" s="6">
        <v>0</v>
      </c>
      <c r="CE6" s="6">
        <v>0</v>
      </c>
      <c r="CF6" s="6">
        <v>0</v>
      </c>
      <c r="CG6" s="6">
        <v>0</v>
      </c>
      <c r="CH6" s="6">
        <v>0</v>
      </c>
      <c r="CI6" s="6">
        <v>0</v>
      </c>
      <c r="CJ6" s="7">
        <v>0</v>
      </c>
      <c r="CK6" s="7">
        <v>0</v>
      </c>
      <c r="CL6" s="7">
        <v>-5</v>
      </c>
      <c r="CM6" s="6">
        <v>0</v>
      </c>
      <c r="CN6" s="6">
        <f>IF(EQ6&gt;=70, 5, 0)</f>
        <v>0</v>
      </c>
      <c r="CO6" s="6">
        <v>0</v>
      </c>
      <c r="CP6" s="6"/>
      <c r="CQ6" s="6">
        <v>0</v>
      </c>
      <c r="CR6" s="7"/>
      <c r="CS6" s="7">
        <f>IF(FA6&gt;=70, 6, 0)</f>
        <v>6</v>
      </c>
      <c r="CT6" s="7">
        <v>0</v>
      </c>
      <c r="CU6" s="6">
        <v>20</v>
      </c>
      <c r="CV6" s="7">
        <v>6</v>
      </c>
      <c r="CW6" s="7">
        <v>6</v>
      </c>
      <c r="CX6" s="7">
        <v>0</v>
      </c>
      <c r="CY6" s="7">
        <v>6</v>
      </c>
      <c r="CZ6" s="7">
        <f>IF(AND(DQ6&gt;0,DU6&gt;0),4,0)</f>
        <v>4</v>
      </c>
      <c r="DA6" s="7">
        <f>IF(AND(ED6&gt;0,EI6&gt;0,EN6&gt;0),4,0)</f>
        <v>4</v>
      </c>
      <c r="DB6" s="7">
        <f>IF(SUM(BV6,BX6,CA6,CB6,CD6,CG6,CJ6,CK6,CM6,CO6)&gt;-1,4,0)</f>
        <v>4</v>
      </c>
      <c r="DC6" s="7">
        <f>IF(FA6&gt;0,4,0)</f>
        <v>4</v>
      </c>
      <c r="DD6" s="6">
        <v>5</v>
      </c>
      <c r="DE6" s="10">
        <f>SUM(AR6:DD6)</f>
        <v>91</v>
      </c>
      <c r="DF6" s="10">
        <v>50</v>
      </c>
      <c r="DG6" s="17">
        <f>DE6+DF6</f>
        <v>141</v>
      </c>
      <c r="DH6" s="1">
        <v>97.14</v>
      </c>
      <c r="DI6" s="18">
        <v>100</v>
      </c>
      <c r="DJ6" s="18">
        <v>100</v>
      </c>
      <c r="DK6" s="29">
        <f>AVERAGE(DI6:DJ6)</f>
        <v>100</v>
      </c>
      <c r="DL6" s="1">
        <v>100</v>
      </c>
      <c r="DM6" s="29">
        <v>100</v>
      </c>
      <c r="DN6" s="1">
        <v>80</v>
      </c>
      <c r="DO6" s="1">
        <v>80</v>
      </c>
      <c r="DP6" s="1">
        <f>IF(DO6&gt;68, 68, DO6)</f>
        <v>68</v>
      </c>
      <c r="DQ6" s="1">
        <f>MAX(DN6,DP6)</f>
        <v>80</v>
      </c>
      <c r="DR6" s="29">
        <v>0</v>
      </c>
      <c r="DS6" s="29">
        <v>80</v>
      </c>
      <c r="DT6" s="29">
        <f>IF(DS6&gt;68,68,DS6)</f>
        <v>68</v>
      </c>
      <c r="DU6" s="29">
        <f>MAX(DR6,DT6)</f>
        <v>68</v>
      </c>
      <c r="DV6" s="18">
        <v>0</v>
      </c>
      <c r="DW6" s="18">
        <v>0</v>
      </c>
      <c r="DX6" s="1"/>
      <c r="DY6" s="15">
        <f>AVERAGE(DH6,DK6:DM6, DQ6, DU6)</f>
        <v>90.856666666666669</v>
      </c>
      <c r="DZ6" s="1">
        <v>60</v>
      </c>
      <c r="EA6" s="1">
        <v>0</v>
      </c>
      <c r="EB6" s="1">
        <v>0</v>
      </c>
      <c r="EC6" s="1">
        <f>IF(EB6&gt;68,68,EB6)</f>
        <v>0</v>
      </c>
      <c r="ED6" s="1">
        <f>MAX(DZ6:EA6,EC6)</f>
        <v>60</v>
      </c>
      <c r="EE6" s="29">
        <v>77.78</v>
      </c>
      <c r="EF6" s="29">
        <v>80</v>
      </c>
      <c r="EG6" s="29">
        <v>0</v>
      </c>
      <c r="EH6" s="29">
        <f>IF(EG6&gt;68,68,EG6)</f>
        <v>0</v>
      </c>
      <c r="EI6" s="29">
        <f>MAX(EE6:EF6)</f>
        <v>80</v>
      </c>
      <c r="EJ6" s="1">
        <v>77.78</v>
      </c>
      <c r="EK6" s="1">
        <v>86.67</v>
      </c>
      <c r="EL6" s="1">
        <v>0</v>
      </c>
      <c r="EM6" s="1">
        <f>IF(EL6&gt;68,68,EL6)</f>
        <v>0</v>
      </c>
      <c r="EN6" s="1">
        <f>MAX(EJ6:EK6,EM6)</f>
        <v>86.67</v>
      </c>
      <c r="EO6" s="29">
        <v>0</v>
      </c>
      <c r="EP6" s="29">
        <v>0</v>
      </c>
      <c r="EQ6" s="29"/>
      <c r="ER6" s="15">
        <f>AVERAGE(ED6,EI6,EN6,EQ6)</f>
        <v>75.556666666666672</v>
      </c>
      <c r="ES6" s="1">
        <v>40</v>
      </c>
      <c r="ET6" s="1">
        <v>52</v>
      </c>
      <c r="EU6" s="1">
        <f>MIN(MAX(ES6:ET6)+0.2*FA6, 100)</f>
        <v>70.099999999999994</v>
      </c>
      <c r="EV6" s="29">
        <v>50</v>
      </c>
      <c r="EW6" s="29">
        <v>0</v>
      </c>
      <c r="EX6" s="29">
        <f>MIN(MAX(EV6:EW6)+0.15*FA6, 100)</f>
        <v>63.575000000000003</v>
      </c>
      <c r="EY6" s="1">
        <v>90.5</v>
      </c>
      <c r="EZ6" s="1">
        <v>0</v>
      </c>
      <c r="FA6" s="1">
        <f>MAX(EY6:EZ6)</f>
        <v>90.5</v>
      </c>
      <c r="FB6" s="15">
        <f>AVERAGE(EU6,EX6,FA6)</f>
        <v>74.725000000000009</v>
      </c>
      <c r="FC6" s="3">
        <v>0.25</v>
      </c>
      <c r="FD6" s="3">
        <v>0.2</v>
      </c>
      <c r="FE6" s="3">
        <v>0.25</v>
      </c>
      <c r="FF6" s="3">
        <v>0.3</v>
      </c>
      <c r="FG6" s="25">
        <f>MIN(IF(C6="Yes",AQ6+DG6,0),100)</f>
        <v>100</v>
      </c>
      <c r="FH6" s="25">
        <f>IF(FL6&lt;0,FG6+FL6*-4,FG6)</f>
        <v>100</v>
      </c>
      <c r="FI6" s="25">
        <f>MIN(IF(C6="Yes",AQ6+DY6,0), 100)</f>
        <v>95.856666666666669</v>
      </c>
      <c r="FJ6" s="25">
        <f>MIN(IF(C6="Yes",AQ6+ER6,0),100)</f>
        <v>80.556666666666672</v>
      </c>
      <c r="FK6" s="25">
        <f>MIN(IF(C6="Yes",AQ6+FB6,0), 100)</f>
        <v>79.725000000000009</v>
      </c>
      <c r="FL6" s="26">
        <f>FC6*FG6+FD6*FI6+FE6*FJ6+FF6*FK6</f>
        <v>88.228000000000009</v>
      </c>
      <c r="FM6" s="26">
        <f>FC6*FH6+FD6*FI6+FE6*FJ6+FF6*FK6</f>
        <v>88.228000000000009</v>
      </c>
    </row>
    <row r="7" spans="1:169" customFormat="1" x14ac:dyDescent="0.3">
      <c r="A7">
        <v>1402019088</v>
      </c>
      <c r="B7" t="s">
        <v>104</v>
      </c>
      <c r="C7" s="2" t="s">
        <v>107</v>
      </c>
      <c r="D7" s="6"/>
      <c r="E7" s="6"/>
      <c r="F7" s="7"/>
      <c r="G7" s="7">
        <v>1</v>
      </c>
      <c r="H7" s="6">
        <v>1</v>
      </c>
      <c r="I7" s="6">
        <v>1</v>
      </c>
      <c r="J7" s="7"/>
      <c r="K7" s="7"/>
      <c r="L7" s="6">
        <v>1</v>
      </c>
      <c r="M7" s="8"/>
      <c r="N7" s="7"/>
      <c r="O7" s="7"/>
      <c r="P7" s="6"/>
      <c r="Q7" s="8"/>
      <c r="R7" s="7">
        <v>1</v>
      </c>
      <c r="S7" s="7">
        <v>1</v>
      </c>
      <c r="T7" s="6">
        <v>1</v>
      </c>
      <c r="U7" s="16"/>
      <c r="V7" s="7"/>
      <c r="W7" s="7"/>
      <c r="X7" s="6">
        <v>1</v>
      </c>
      <c r="Y7" s="6"/>
      <c r="Z7" s="7"/>
      <c r="AA7" s="7"/>
      <c r="AB7" s="6">
        <v>1</v>
      </c>
      <c r="AC7" s="6"/>
      <c r="AD7" s="7"/>
      <c r="AE7" s="8"/>
      <c r="AF7" s="10">
        <v>14</v>
      </c>
      <c r="AG7" s="10">
        <v>10</v>
      </c>
      <c r="AH7" s="10">
        <f>COUNT(D7:AE7)</f>
        <v>9</v>
      </c>
      <c r="AI7" s="22">
        <f>IF(C7="Yes",(AF7-AH7+(DG7-50)/AG7)/AF7,0)</f>
        <v>0.97857142857142854</v>
      </c>
      <c r="AJ7" s="11">
        <f>SUM(D7:AE7)</f>
        <v>9</v>
      </c>
      <c r="AK7" s="10">
        <f>MAX(AJ7-AL7-AM7,0)*-1</f>
        <v>0</v>
      </c>
      <c r="AL7" s="10">
        <v>10</v>
      </c>
      <c r="AM7" s="10">
        <v>3</v>
      </c>
      <c r="AN7" s="7">
        <f>AJ7+AK7+AO7</f>
        <v>9</v>
      </c>
      <c r="AO7" s="6"/>
      <c r="AP7" s="3">
        <v>0.5</v>
      </c>
      <c r="AQ7" s="15">
        <f>MIN(AN7,AL7)*AP7</f>
        <v>4.5</v>
      </c>
      <c r="AR7" s="6">
        <v>0</v>
      </c>
      <c r="AS7" s="6">
        <v>0</v>
      </c>
      <c r="AT7" s="6">
        <v>2</v>
      </c>
      <c r="AU7" s="6">
        <v>0</v>
      </c>
      <c r="AV7" s="7"/>
      <c r="AW7" s="7">
        <v>0</v>
      </c>
      <c r="AX7" s="7"/>
      <c r="AY7" s="7">
        <v>0</v>
      </c>
      <c r="AZ7" s="6"/>
      <c r="BA7" s="6">
        <v>3</v>
      </c>
      <c r="BB7" s="6"/>
      <c r="BC7" s="6">
        <v>0</v>
      </c>
      <c r="BD7" s="7"/>
      <c r="BE7" s="7">
        <f>IF(ED7&gt;=70, 5, 0)</f>
        <v>5</v>
      </c>
      <c r="BF7" s="7"/>
      <c r="BG7" s="7"/>
      <c r="BH7" s="7">
        <v>0</v>
      </c>
      <c r="BI7" s="6"/>
      <c r="BJ7" s="6">
        <f>IF(EU7&gt;=70, 6, 0)</f>
        <v>0</v>
      </c>
      <c r="BK7" s="6">
        <v>0</v>
      </c>
      <c r="BL7" s="7">
        <v>0</v>
      </c>
      <c r="BM7" s="7">
        <v>0</v>
      </c>
      <c r="BN7" s="7">
        <v>0</v>
      </c>
      <c r="BO7" s="6">
        <v>13</v>
      </c>
      <c r="BP7" s="6">
        <f>IF(EX7&gt;=70, 6, 0)</f>
        <v>6</v>
      </c>
      <c r="BQ7" s="6">
        <v>0</v>
      </c>
      <c r="BR7" s="7"/>
      <c r="BS7" s="7">
        <v>0</v>
      </c>
      <c r="BT7" s="7">
        <v>0</v>
      </c>
      <c r="BU7" s="6">
        <v>5</v>
      </c>
      <c r="BV7" s="6">
        <v>0</v>
      </c>
      <c r="BW7" s="6">
        <f>IF(EI7&gt;=70, 5, 0)</f>
        <v>5</v>
      </c>
      <c r="BX7" s="6">
        <v>0</v>
      </c>
      <c r="BY7" s="6">
        <v>0</v>
      </c>
      <c r="BZ7" s="6">
        <v>0</v>
      </c>
      <c r="CA7" s="6">
        <v>0</v>
      </c>
      <c r="CB7" s="6">
        <v>0</v>
      </c>
      <c r="CC7" s="6">
        <v>0</v>
      </c>
      <c r="CD7" s="6">
        <v>0</v>
      </c>
      <c r="CE7" s="6">
        <v>0</v>
      </c>
      <c r="CF7" s="6">
        <v>0</v>
      </c>
      <c r="CG7" s="6">
        <v>0</v>
      </c>
      <c r="CH7" s="6">
        <v>0</v>
      </c>
      <c r="CI7" s="6">
        <v>0</v>
      </c>
      <c r="CJ7" s="7">
        <v>0</v>
      </c>
      <c r="CK7" s="7">
        <v>0</v>
      </c>
      <c r="CL7" s="7">
        <v>0</v>
      </c>
      <c r="CM7" s="6">
        <v>0</v>
      </c>
      <c r="CN7" s="6">
        <f>IF(EQ7&gt;=70, 5, 0)</f>
        <v>0</v>
      </c>
      <c r="CO7" s="6">
        <v>0</v>
      </c>
      <c r="CP7" s="6"/>
      <c r="CQ7" s="6">
        <v>0</v>
      </c>
      <c r="CR7" s="7"/>
      <c r="CS7" s="7">
        <f>IF(FA7&gt;=70, 6, 0)</f>
        <v>6</v>
      </c>
      <c r="CT7" s="7">
        <v>0</v>
      </c>
      <c r="CU7" s="6">
        <v>20</v>
      </c>
      <c r="CV7" s="7">
        <v>6</v>
      </c>
      <c r="CW7" s="7">
        <v>0</v>
      </c>
      <c r="CX7" s="7">
        <v>0</v>
      </c>
      <c r="CY7" s="7">
        <v>0</v>
      </c>
      <c r="CZ7" s="7">
        <f>IF(AND(DQ7&gt;0,DU7&gt;0),4,0)</f>
        <v>4</v>
      </c>
      <c r="DA7" s="7">
        <f>IF(AND(ED7&gt;0,EI7&gt;0,EN7&gt;0),4,0)</f>
        <v>4</v>
      </c>
      <c r="DB7" s="7">
        <f>IF(SUM(BV7,BX7,CA7,CB7,CD7,CG7,CJ7,CK7,CM7,CO7)&gt;-1,4,0)</f>
        <v>4</v>
      </c>
      <c r="DC7" s="7">
        <f>IF(FA7&gt;0,4,0)</f>
        <v>4</v>
      </c>
      <c r="DD7" s="6"/>
      <c r="DE7" s="10">
        <f>SUM(AR7:DD7)</f>
        <v>87</v>
      </c>
      <c r="DF7" s="10">
        <v>50</v>
      </c>
      <c r="DG7" s="17">
        <f>DE7+DF7</f>
        <v>137</v>
      </c>
      <c r="DH7" s="1">
        <v>85.71</v>
      </c>
      <c r="DI7" s="18">
        <v>100</v>
      </c>
      <c r="DJ7" s="18">
        <v>100</v>
      </c>
      <c r="DK7" s="29">
        <f>AVERAGE(DI7:DJ7)</f>
        <v>100</v>
      </c>
      <c r="DL7" s="1">
        <v>95</v>
      </c>
      <c r="DM7" s="29">
        <v>85</v>
      </c>
      <c r="DN7" s="1">
        <v>90</v>
      </c>
      <c r="DO7" s="1">
        <v>90</v>
      </c>
      <c r="DP7" s="1">
        <f>IF(DO7&gt;68, 68, DO7)</f>
        <v>68</v>
      </c>
      <c r="DQ7" s="1">
        <f>MAX(DN7,DP7)</f>
        <v>90</v>
      </c>
      <c r="DR7" s="29">
        <v>0</v>
      </c>
      <c r="DS7" s="29">
        <v>80</v>
      </c>
      <c r="DT7" s="29">
        <f>IF(DS7&gt;68,68,DS7)</f>
        <v>68</v>
      </c>
      <c r="DU7" s="29">
        <f>MAX(DR7,DT7)</f>
        <v>68</v>
      </c>
      <c r="DV7" s="18">
        <v>0</v>
      </c>
      <c r="DW7" s="18">
        <v>0</v>
      </c>
      <c r="DX7" s="1"/>
      <c r="DY7" s="15">
        <f>AVERAGE(DH7,DK7:DM7, DQ7, DU7)</f>
        <v>87.285000000000011</v>
      </c>
      <c r="DZ7" s="1">
        <v>53.33</v>
      </c>
      <c r="EA7" s="1">
        <v>73.33</v>
      </c>
      <c r="EB7" s="1">
        <v>0</v>
      </c>
      <c r="EC7" s="1">
        <f>IF(EB7&gt;68,68,EB7)</f>
        <v>0</v>
      </c>
      <c r="ED7" s="1">
        <f>MAX(DZ7:EA7,EC7)</f>
        <v>73.33</v>
      </c>
      <c r="EE7" s="29">
        <v>77.78</v>
      </c>
      <c r="EF7" s="29">
        <v>80</v>
      </c>
      <c r="EG7" s="29">
        <v>0</v>
      </c>
      <c r="EH7" s="29">
        <f>IF(EG7&gt;68,68,EG7)</f>
        <v>0</v>
      </c>
      <c r="EI7" s="29">
        <f>MAX(EE7:EF7)</f>
        <v>80</v>
      </c>
      <c r="EJ7" s="1">
        <v>77.78</v>
      </c>
      <c r="EK7" s="1">
        <v>93.33</v>
      </c>
      <c r="EL7" s="1">
        <v>0</v>
      </c>
      <c r="EM7" s="1">
        <f>IF(EL7&gt;68,68,EL7)</f>
        <v>0</v>
      </c>
      <c r="EN7" s="1">
        <f>MAX(EJ7:EK7,EM7)</f>
        <v>93.33</v>
      </c>
      <c r="EO7" s="29">
        <v>0</v>
      </c>
      <c r="EP7" s="29">
        <v>0</v>
      </c>
      <c r="EQ7" s="29"/>
      <c r="ER7" s="15">
        <f>AVERAGE(ED7,EI7,EN7,EQ7)</f>
        <v>82.219999999999985</v>
      </c>
      <c r="ES7" s="1">
        <v>20</v>
      </c>
      <c r="ET7" s="1">
        <v>24</v>
      </c>
      <c r="EU7" s="1">
        <f>MIN(MAX(ES7:ET7)+0.2*FA7, 100)</f>
        <v>43.6</v>
      </c>
      <c r="EV7" s="29">
        <v>58.33</v>
      </c>
      <c r="EW7" s="29">
        <v>0</v>
      </c>
      <c r="EX7" s="29">
        <f>MIN(MAX(EV7:EW7)+0.15*FA7, 100)</f>
        <v>73.03</v>
      </c>
      <c r="EY7" s="1">
        <v>98</v>
      </c>
      <c r="EZ7" s="1">
        <v>0</v>
      </c>
      <c r="FA7" s="1">
        <f>MAX(EY7:EZ7)</f>
        <v>98</v>
      </c>
      <c r="FB7" s="15">
        <f>AVERAGE(EU7,EX7,FA7)</f>
        <v>71.543333333333337</v>
      </c>
      <c r="FC7" s="3">
        <v>0.25</v>
      </c>
      <c r="FD7" s="3">
        <v>0.2</v>
      </c>
      <c r="FE7" s="3">
        <v>0.25</v>
      </c>
      <c r="FF7" s="3">
        <v>0.3</v>
      </c>
      <c r="FG7" s="25">
        <f>MIN(IF(C7="Yes",AQ7+DG7,0),100)</f>
        <v>100</v>
      </c>
      <c r="FH7" s="25">
        <f>IF(FL7&lt;0,FG7+FL7*-4,FG7)</f>
        <v>100</v>
      </c>
      <c r="FI7" s="25">
        <f>MIN(IF(C7="Yes",AQ7+DY7,0), 100)</f>
        <v>91.785000000000011</v>
      </c>
      <c r="FJ7" s="25">
        <f>MIN(IF(C7="Yes",AQ7+ER7,0),100)</f>
        <v>86.719999999999985</v>
      </c>
      <c r="FK7" s="25">
        <f>MIN(IF(C7="Yes",AQ7+FB7,0), 100)</f>
        <v>76.043333333333337</v>
      </c>
      <c r="FL7" s="26">
        <f>FC7*FG7+FD7*FI7+FE7*FJ7+FF7*FK7</f>
        <v>87.85</v>
      </c>
      <c r="FM7" s="26">
        <f>FC7*FH7+FD7*FI7+FE7*FJ7+FF7*FK7</f>
        <v>87.85</v>
      </c>
    </row>
    <row r="8" spans="1:169" customFormat="1" x14ac:dyDescent="0.3">
      <c r="A8">
        <v>1402019076</v>
      </c>
      <c r="B8" t="s">
        <v>104</v>
      </c>
      <c r="C8" s="2" t="s">
        <v>107</v>
      </c>
      <c r="D8" s="6">
        <v>1</v>
      </c>
      <c r="E8" s="6">
        <v>1</v>
      </c>
      <c r="F8" s="7">
        <v>1</v>
      </c>
      <c r="G8" s="7"/>
      <c r="H8" s="6"/>
      <c r="I8" s="6">
        <v>1</v>
      </c>
      <c r="J8" s="7">
        <v>1</v>
      </c>
      <c r="K8" s="7">
        <v>1</v>
      </c>
      <c r="L8" s="6">
        <v>1</v>
      </c>
      <c r="M8" s="8"/>
      <c r="N8" s="7"/>
      <c r="O8" s="7"/>
      <c r="P8" s="6"/>
      <c r="Q8" s="8"/>
      <c r="R8" s="7">
        <v>1</v>
      </c>
      <c r="S8" s="7">
        <v>1</v>
      </c>
      <c r="T8" s="6"/>
      <c r="U8" s="16"/>
      <c r="V8" s="7"/>
      <c r="W8" s="7"/>
      <c r="X8" s="6">
        <v>1</v>
      </c>
      <c r="Y8" s="6"/>
      <c r="Z8" s="7"/>
      <c r="AA8" s="7"/>
      <c r="AB8" s="6"/>
      <c r="AC8" s="6"/>
      <c r="AD8" s="7"/>
      <c r="AE8" s="8"/>
      <c r="AF8" s="10">
        <v>14</v>
      </c>
      <c r="AG8" s="10">
        <v>10</v>
      </c>
      <c r="AH8" s="10">
        <f>COUNT(D8:AE8)</f>
        <v>10</v>
      </c>
      <c r="AI8" s="22">
        <f>IF(C8="Yes",(AF8-AH8+(DG8-50)/AG8)/AF8,0)</f>
        <v>0.97857142857142854</v>
      </c>
      <c r="AJ8" s="11">
        <f>SUM(D8:AE8)</f>
        <v>10</v>
      </c>
      <c r="AK8" s="10">
        <f>MAX(AJ8-AL8-AM8,0)*-1</f>
        <v>0</v>
      </c>
      <c r="AL8" s="10">
        <v>10</v>
      </c>
      <c r="AM8" s="10">
        <v>3</v>
      </c>
      <c r="AN8" s="7">
        <f>AJ8+AK8+AO8</f>
        <v>10</v>
      </c>
      <c r="AO8" s="6"/>
      <c r="AP8" s="3">
        <v>0.5</v>
      </c>
      <c r="AQ8" s="15">
        <f>MIN(AN8,AL8)*AP8</f>
        <v>5</v>
      </c>
      <c r="AR8" s="6">
        <v>0</v>
      </c>
      <c r="AS8" s="6">
        <v>0</v>
      </c>
      <c r="AT8" s="6">
        <v>3</v>
      </c>
      <c r="AU8" s="6">
        <v>0</v>
      </c>
      <c r="AV8" s="7"/>
      <c r="AW8" s="7">
        <v>0</v>
      </c>
      <c r="AX8" s="7"/>
      <c r="AY8" s="7">
        <v>0</v>
      </c>
      <c r="AZ8" s="6"/>
      <c r="BA8" s="6">
        <v>3</v>
      </c>
      <c r="BB8" s="6"/>
      <c r="BC8" s="6">
        <v>0</v>
      </c>
      <c r="BD8" s="7"/>
      <c r="BE8" s="7">
        <f>IF(ED8&gt;=70, 5, 0)</f>
        <v>5</v>
      </c>
      <c r="BF8" s="7"/>
      <c r="BG8" s="7"/>
      <c r="BH8" s="7">
        <v>0</v>
      </c>
      <c r="BI8" s="6"/>
      <c r="BJ8" s="6">
        <f>IF(EU8&gt;=70, 6, 0)</f>
        <v>0</v>
      </c>
      <c r="BK8" s="6">
        <v>0</v>
      </c>
      <c r="BL8" s="7">
        <v>0</v>
      </c>
      <c r="BM8" s="7">
        <v>0</v>
      </c>
      <c r="BN8" s="7">
        <v>0</v>
      </c>
      <c r="BO8" s="6"/>
      <c r="BP8" s="6">
        <f>IF(EX8&gt;=70, 6, 0)</f>
        <v>6</v>
      </c>
      <c r="BQ8" s="6">
        <v>0</v>
      </c>
      <c r="BR8" s="7"/>
      <c r="BS8" s="7">
        <v>0</v>
      </c>
      <c r="BT8" s="7">
        <v>0</v>
      </c>
      <c r="BU8" s="6">
        <v>5</v>
      </c>
      <c r="BV8" s="6">
        <v>0</v>
      </c>
      <c r="BW8" s="6">
        <f>IF(EI8&gt;=70, 5, 0)</f>
        <v>5</v>
      </c>
      <c r="BX8" s="6">
        <v>0</v>
      </c>
      <c r="BY8" s="6">
        <v>0</v>
      </c>
      <c r="BZ8" s="6">
        <v>0</v>
      </c>
      <c r="CA8" s="6">
        <v>0</v>
      </c>
      <c r="CB8" s="6">
        <v>0</v>
      </c>
      <c r="CC8" s="6">
        <v>0</v>
      </c>
      <c r="CD8" s="6">
        <v>0</v>
      </c>
      <c r="CE8" s="6">
        <v>0</v>
      </c>
      <c r="CF8" s="6">
        <v>0</v>
      </c>
      <c r="CG8" s="6">
        <v>0</v>
      </c>
      <c r="CH8" s="6">
        <v>0</v>
      </c>
      <c r="CI8" s="6">
        <v>0</v>
      </c>
      <c r="CJ8" s="7">
        <v>0</v>
      </c>
      <c r="CK8" s="7">
        <v>0</v>
      </c>
      <c r="CL8" s="7">
        <v>-5</v>
      </c>
      <c r="CM8" s="6">
        <v>0</v>
      </c>
      <c r="CN8" s="6">
        <f>IF(EQ8&gt;=70, 5, 0)</f>
        <v>0</v>
      </c>
      <c r="CO8" s="6">
        <v>0</v>
      </c>
      <c r="CP8" s="6"/>
      <c r="CQ8" s="6">
        <v>0</v>
      </c>
      <c r="CR8" s="7"/>
      <c r="CS8" s="7">
        <f>IF(FA8&gt;=70, 6, 0)</f>
        <v>6</v>
      </c>
      <c r="CT8" s="7">
        <v>0</v>
      </c>
      <c r="CU8" s="6">
        <v>20</v>
      </c>
      <c r="CV8" s="7">
        <v>6</v>
      </c>
      <c r="CW8" s="7">
        <v>6</v>
      </c>
      <c r="CX8" s="7">
        <v>15</v>
      </c>
      <c r="CY8" s="7">
        <v>6</v>
      </c>
      <c r="CZ8" s="7">
        <f>IF(AND(DQ8&gt;0,DU8&gt;0),4,0)</f>
        <v>4</v>
      </c>
      <c r="DA8" s="7">
        <f>IF(AND(ED8&gt;0,EI8&gt;0,EN8&gt;0),4,0)</f>
        <v>4</v>
      </c>
      <c r="DB8" s="7">
        <f>IF(SUM(BV8,BX8,CA8,CB8,CD8,CG8,CJ8,CK8,CM8,CO8)&gt;-1,4,0)</f>
        <v>4</v>
      </c>
      <c r="DC8" s="7">
        <f>IF(FA8&gt;0,4,0)</f>
        <v>4</v>
      </c>
      <c r="DD8" s="6"/>
      <c r="DE8" s="10">
        <f>SUM(AR8:DD8)</f>
        <v>97</v>
      </c>
      <c r="DF8" s="10">
        <v>50</v>
      </c>
      <c r="DG8" s="17">
        <f>DE8+DF8</f>
        <v>147</v>
      </c>
      <c r="DH8" s="1">
        <v>88.57</v>
      </c>
      <c r="DI8" s="18">
        <v>100</v>
      </c>
      <c r="DJ8" s="18">
        <v>100</v>
      </c>
      <c r="DK8" s="29">
        <f>AVERAGE(DI8:DJ8)</f>
        <v>100</v>
      </c>
      <c r="DL8" s="1">
        <v>100</v>
      </c>
      <c r="DM8" s="29">
        <v>100</v>
      </c>
      <c r="DN8" s="1">
        <v>90</v>
      </c>
      <c r="DO8" s="1">
        <v>90</v>
      </c>
      <c r="DP8" s="1">
        <f>IF(DO8&gt;68, 68, DO8)</f>
        <v>68</v>
      </c>
      <c r="DQ8" s="1">
        <f>MAX(DN8,DP8)</f>
        <v>90</v>
      </c>
      <c r="DR8" s="29">
        <v>0</v>
      </c>
      <c r="DS8" s="29">
        <v>100</v>
      </c>
      <c r="DT8" s="29">
        <f>IF(DS8&gt;68,68,DS8)</f>
        <v>68</v>
      </c>
      <c r="DU8" s="29">
        <f>MAX(DR8,DT8)</f>
        <v>68</v>
      </c>
      <c r="DV8" s="18">
        <v>0</v>
      </c>
      <c r="DW8" s="18">
        <v>0</v>
      </c>
      <c r="DX8" s="1"/>
      <c r="DY8" s="15">
        <f>AVERAGE(DH8,DK8:DM8, DQ8, DU8)</f>
        <v>91.094999999999985</v>
      </c>
      <c r="DZ8" s="1">
        <v>66.67</v>
      </c>
      <c r="EA8" s="1">
        <v>73.33</v>
      </c>
      <c r="EB8" s="1">
        <v>0</v>
      </c>
      <c r="EC8" s="1">
        <f>IF(EB8&gt;68,68,EB8)</f>
        <v>0</v>
      </c>
      <c r="ED8" s="1">
        <f>MAX(DZ8:EA8,EC8)</f>
        <v>73.33</v>
      </c>
      <c r="EE8" s="29">
        <v>44.44</v>
      </c>
      <c r="EF8" s="29">
        <v>73.33</v>
      </c>
      <c r="EG8" s="29">
        <v>0</v>
      </c>
      <c r="EH8" s="29">
        <f>IF(EG8&gt;68,68,EG8)</f>
        <v>0</v>
      </c>
      <c r="EI8" s="29">
        <f>MAX(EE8:EF8)</f>
        <v>73.33</v>
      </c>
      <c r="EJ8" s="1">
        <v>44.44</v>
      </c>
      <c r="EK8" s="1">
        <v>80</v>
      </c>
      <c r="EL8" s="1">
        <v>0</v>
      </c>
      <c r="EM8" s="1">
        <f>IF(EL8&gt;68,68,EL8)</f>
        <v>0</v>
      </c>
      <c r="EN8" s="1">
        <f>MAX(EJ8:EK8,EM8)</f>
        <v>80</v>
      </c>
      <c r="EO8" s="29">
        <v>0</v>
      </c>
      <c r="EP8" s="29">
        <v>0</v>
      </c>
      <c r="EQ8" s="29"/>
      <c r="ER8" s="15">
        <f>AVERAGE(ED8,EI8,EN8,EQ8)</f>
        <v>75.553333333333327</v>
      </c>
      <c r="ES8" s="1">
        <v>13.33</v>
      </c>
      <c r="ET8" s="1">
        <v>0</v>
      </c>
      <c r="EU8" s="1">
        <f>MIN(MAX(ES8:ET8)+0.2*FA8, 100)</f>
        <v>31.53</v>
      </c>
      <c r="EV8" s="29">
        <v>68.75</v>
      </c>
      <c r="EW8" s="29">
        <v>0</v>
      </c>
      <c r="EX8" s="29">
        <f>MIN(MAX(EV8:EW8)+0.15*FA8, 100)</f>
        <v>82.4</v>
      </c>
      <c r="EY8" s="1">
        <v>91</v>
      </c>
      <c r="EZ8" s="1">
        <v>0</v>
      </c>
      <c r="FA8" s="1">
        <f>MAX(EY8:EZ8)</f>
        <v>91</v>
      </c>
      <c r="FB8" s="15">
        <f>AVERAGE(EU8,EX8,FA8)</f>
        <v>68.31</v>
      </c>
      <c r="FC8" s="3">
        <v>0.25</v>
      </c>
      <c r="FD8" s="3">
        <v>0.2</v>
      </c>
      <c r="FE8" s="3">
        <v>0.25</v>
      </c>
      <c r="FF8" s="3">
        <v>0.3</v>
      </c>
      <c r="FG8" s="25">
        <f>MIN(IF(C8="Yes",AQ8+DG8,0),100)</f>
        <v>100</v>
      </c>
      <c r="FH8" s="25">
        <f>IF(FL8&lt;0,FG8+FL8*-4,FG8)</f>
        <v>100</v>
      </c>
      <c r="FI8" s="25">
        <f>MIN(IF(C8="Yes",AQ8+DY8,0), 100)</f>
        <v>96.094999999999985</v>
      </c>
      <c r="FJ8" s="25">
        <f>MIN(IF(C8="Yes",AQ8+ER8,0),100)</f>
        <v>80.553333333333327</v>
      </c>
      <c r="FK8" s="25">
        <f>MIN(IF(C8="Yes",AQ8+FB8,0), 100)</f>
        <v>73.31</v>
      </c>
      <c r="FL8" s="26">
        <f>FC8*FG8+FD8*FI8+FE8*FJ8+FF8*FK8</f>
        <v>86.350333333333325</v>
      </c>
      <c r="FM8" s="26">
        <f>FC8*FH8+FD8*FI8+FE8*FJ8+FF8*FK8</f>
        <v>86.350333333333325</v>
      </c>
    </row>
    <row r="9" spans="1:169" customFormat="1" x14ac:dyDescent="0.3">
      <c r="A9">
        <v>1402019070</v>
      </c>
      <c r="B9" t="s">
        <v>104</v>
      </c>
      <c r="C9" s="2" t="s">
        <v>107</v>
      </c>
      <c r="D9" s="6"/>
      <c r="E9" s="6">
        <v>1</v>
      </c>
      <c r="F9" s="7">
        <v>1</v>
      </c>
      <c r="G9" s="7">
        <v>1</v>
      </c>
      <c r="H9" s="6"/>
      <c r="I9" s="6">
        <v>1</v>
      </c>
      <c r="J9" s="7"/>
      <c r="K9" s="7">
        <v>1</v>
      </c>
      <c r="L9" s="6"/>
      <c r="M9" s="8"/>
      <c r="N9" s="7"/>
      <c r="O9" s="7"/>
      <c r="P9" s="6"/>
      <c r="Q9" s="8"/>
      <c r="R9" s="7">
        <v>1</v>
      </c>
      <c r="S9" s="7">
        <v>1</v>
      </c>
      <c r="T9" s="6"/>
      <c r="U9" s="16"/>
      <c r="V9" s="7"/>
      <c r="W9" s="7"/>
      <c r="X9" s="6">
        <v>1</v>
      </c>
      <c r="Y9" s="6"/>
      <c r="Z9" s="7"/>
      <c r="AA9" s="7"/>
      <c r="AB9" s="6"/>
      <c r="AC9" s="6"/>
      <c r="AD9" s="7"/>
      <c r="AE9" s="8"/>
      <c r="AF9" s="10">
        <v>14</v>
      </c>
      <c r="AG9" s="10">
        <v>10</v>
      </c>
      <c r="AH9" s="10">
        <f>COUNT(D9:AE9)</f>
        <v>8</v>
      </c>
      <c r="AI9" s="22">
        <f>IF(C9="Yes",(AF9-AH9+(DG9-50)/AG9)/AF9,0)</f>
        <v>1.05</v>
      </c>
      <c r="AJ9" s="11">
        <f>SUM(D9:AE9)</f>
        <v>8</v>
      </c>
      <c r="AK9" s="10">
        <f>MAX(AJ9-AL9-AM9,0)*-1</f>
        <v>0</v>
      </c>
      <c r="AL9" s="10">
        <v>10</v>
      </c>
      <c r="AM9" s="10">
        <v>3</v>
      </c>
      <c r="AN9" s="7">
        <f>AJ9+AK9+AO9</f>
        <v>8</v>
      </c>
      <c r="AO9" s="6"/>
      <c r="AP9" s="3">
        <v>0.5</v>
      </c>
      <c r="AQ9" s="15">
        <f>MIN(AN9,AL9)*AP9</f>
        <v>4</v>
      </c>
      <c r="AR9" s="6">
        <v>0</v>
      </c>
      <c r="AS9" s="6">
        <v>0</v>
      </c>
      <c r="AT9" s="6">
        <v>7</v>
      </c>
      <c r="AU9" s="6">
        <v>0</v>
      </c>
      <c r="AV9" s="7"/>
      <c r="AW9" s="7">
        <v>0</v>
      </c>
      <c r="AX9" s="7"/>
      <c r="AY9" s="7">
        <v>0</v>
      </c>
      <c r="AZ9" s="6"/>
      <c r="BA9" s="6">
        <v>3</v>
      </c>
      <c r="BB9" s="6"/>
      <c r="BC9" s="6">
        <v>0</v>
      </c>
      <c r="BD9" s="7"/>
      <c r="BE9" s="7">
        <f>IF(ED9&gt;=70, 5, 0)</f>
        <v>5</v>
      </c>
      <c r="BF9" s="7"/>
      <c r="BG9" s="7"/>
      <c r="BH9" s="7">
        <v>0</v>
      </c>
      <c r="BI9" s="6"/>
      <c r="BJ9" s="6">
        <f>IF(EU9&gt;=70, 6, 0)</f>
        <v>6</v>
      </c>
      <c r="BK9" s="6">
        <v>-5</v>
      </c>
      <c r="BL9" s="7">
        <v>0</v>
      </c>
      <c r="BM9" s="7">
        <v>0</v>
      </c>
      <c r="BN9" s="7">
        <v>0</v>
      </c>
      <c r="BO9" s="6">
        <v>2</v>
      </c>
      <c r="BP9" s="6">
        <f>IF(EX9&gt;=70, 6, 0)</f>
        <v>0</v>
      </c>
      <c r="BQ9" s="6">
        <v>0</v>
      </c>
      <c r="BR9" s="7"/>
      <c r="BS9" s="7">
        <v>0</v>
      </c>
      <c r="BT9" s="7">
        <v>0</v>
      </c>
      <c r="BU9" s="6">
        <v>7</v>
      </c>
      <c r="BV9" s="6">
        <v>0</v>
      </c>
      <c r="BW9" s="6">
        <f>IF(EI9&gt;=70, 5, 0)</f>
        <v>5</v>
      </c>
      <c r="BX9" s="6">
        <v>0</v>
      </c>
      <c r="BY9" s="6">
        <v>0</v>
      </c>
      <c r="BZ9" s="6">
        <v>0</v>
      </c>
      <c r="CA9" s="6">
        <v>0</v>
      </c>
      <c r="CB9" s="6">
        <v>0</v>
      </c>
      <c r="CC9" s="6">
        <v>0</v>
      </c>
      <c r="CD9" s="6">
        <v>0</v>
      </c>
      <c r="CE9" s="6">
        <v>0</v>
      </c>
      <c r="CF9" s="6">
        <v>0</v>
      </c>
      <c r="CG9" s="6">
        <v>0</v>
      </c>
      <c r="CH9" s="6">
        <v>0</v>
      </c>
      <c r="CI9" s="6">
        <v>0</v>
      </c>
      <c r="CJ9" s="7">
        <v>3</v>
      </c>
      <c r="CK9" s="7">
        <v>0</v>
      </c>
      <c r="CL9" s="7">
        <v>0</v>
      </c>
      <c r="CM9" s="6">
        <v>0</v>
      </c>
      <c r="CN9" s="6">
        <f>IF(EQ9&gt;=70, 5, 0)</f>
        <v>0</v>
      </c>
      <c r="CO9" s="6">
        <v>0</v>
      </c>
      <c r="CP9" s="6"/>
      <c r="CQ9" s="6">
        <v>0</v>
      </c>
      <c r="CR9" s="7"/>
      <c r="CS9" s="7">
        <f>IF(FA9&gt;=70, 6, 0)</f>
        <v>6</v>
      </c>
      <c r="CT9" s="7">
        <v>-5</v>
      </c>
      <c r="CU9" s="6">
        <v>20</v>
      </c>
      <c r="CV9" s="7">
        <v>6</v>
      </c>
      <c r="CW9" s="7">
        <v>6</v>
      </c>
      <c r="CX9" s="7">
        <v>0</v>
      </c>
      <c r="CY9" s="7">
        <v>0</v>
      </c>
      <c r="CZ9" s="7">
        <f>IF(AND(DQ9&gt;0,DU9&gt;0),4,0)</f>
        <v>4</v>
      </c>
      <c r="DA9" s="7">
        <f>IF(AND(ED9&gt;0,EI9&gt;0,EN9&gt;0),4,0)</f>
        <v>4</v>
      </c>
      <c r="DB9" s="7">
        <f>IF(SUM(BV9,BX9,CA9,CB9,CD9,CG9,CJ9,CK9,CM9,CO9)&gt;-1,4,0)</f>
        <v>4</v>
      </c>
      <c r="DC9" s="7">
        <f>IF(FA9&gt;0,4,0)</f>
        <v>4</v>
      </c>
      <c r="DD9" s="6">
        <f>5</f>
        <v>5</v>
      </c>
      <c r="DE9" s="10">
        <f>SUM(AR9:DD9)</f>
        <v>87</v>
      </c>
      <c r="DF9" s="10">
        <v>50</v>
      </c>
      <c r="DG9" s="17">
        <f>DE9+DF9</f>
        <v>137</v>
      </c>
      <c r="DH9" s="1">
        <v>91.43</v>
      </c>
      <c r="DI9" s="18">
        <v>100</v>
      </c>
      <c r="DJ9" s="18">
        <v>0</v>
      </c>
      <c r="DK9" s="29">
        <f>AVERAGE(DI9:DJ9)</f>
        <v>50</v>
      </c>
      <c r="DL9" s="1">
        <v>0</v>
      </c>
      <c r="DM9" s="29">
        <v>85</v>
      </c>
      <c r="DN9" s="1">
        <v>90</v>
      </c>
      <c r="DO9" s="1">
        <v>90</v>
      </c>
      <c r="DP9" s="1">
        <f>IF(DO9&gt;68, 68, DO9)</f>
        <v>68</v>
      </c>
      <c r="DQ9" s="1">
        <f>MAX(DN9,DP9)</f>
        <v>90</v>
      </c>
      <c r="DR9" s="29">
        <v>0</v>
      </c>
      <c r="DS9" s="29">
        <v>100</v>
      </c>
      <c r="DT9" s="29">
        <f>IF(DS9&gt;68,68,DS9)</f>
        <v>68</v>
      </c>
      <c r="DU9" s="29">
        <f>MAX(DR9,DT9)</f>
        <v>68</v>
      </c>
      <c r="DV9" s="18">
        <v>0</v>
      </c>
      <c r="DW9" s="18">
        <v>0</v>
      </c>
      <c r="DX9" s="1"/>
      <c r="DY9" s="15">
        <f>AVERAGE(DH9,DK9:DM9, DQ9, DU9)</f>
        <v>64.071666666666673</v>
      </c>
      <c r="DZ9" s="1">
        <v>46.67</v>
      </c>
      <c r="EA9" s="1">
        <v>73.33</v>
      </c>
      <c r="EB9" s="1">
        <v>0</v>
      </c>
      <c r="EC9" s="1">
        <f>IF(EB9&gt;68,68,EB9)</f>
        <v>0</v>
      </c>
      <c r="ED9" s="1">
        <f>MAX(DZ9:EA9,EC9)</f>
        <v>73.33</v>
      </c>
      <c r="EE9" s="29">
        <v>61.11</v>
      </c>
      <c r="EF9" s="29">
        <v>86.67</v>
      </c>
      <c r="EG9" s="29">
        <v>0</v>
      </c>
      <c r="EH9" s="29">
        <f>IF(EG9&gt;68,68,EG9)</f>
        <v>0</v>
      </c>
      <c r="EI9" s="29">
        <f>MAX(EE9:EF9)</f>
        <v>86.67</v>
      </c>
      <c r="EJ9" s="1">
        <v>61.11</v>
      </c>
      <c r="EK9" s="1">
        <v>93.33</v>
      </c>
      <c r="EL9" s="1">
        <v>0</v>
      </c>
      <c r="EM9" s="1">
        <f>IF(EL9&gt;68,68,EL9)</f>
        <v>0</v>
      </c>
      <c r="EN9" s="1">
        <f>MAX(EJ9:EK9,EM9)</f>
        <v>93.33</v>
      </c>
      <c r="EO9" s="29">
        <v>0</v>
      </c>
      <c r="EP9" s="29">
        <v>0</v>
      </c>
      <c r="EQ9" s="29"/>
      <c r="ER9" s="15">
        <f>AVERAGE(ED9,EI9,EN9,EQ9)</f>
        <v>84.443333333333328</v>
      </c>
      <c r="ES9" s="1">
        <v>6.67</v>
      </c>
      <c r="ET9" s="1">
        <v>76</v>
      </c>
      <c r="EU9" s="1">
        <f>MIN(MAX(ES9:ET9)+0.2*FA9, 100)</f>
        <v>93.4</v>
      </c>
      <c r="EV9" s="29">
        <v>41.67</v>
      </c>
      <c r="EW9" s="29">
        <v>0</v>
      </c>
      <c r="EX9" s="29">
        <f>MIN(MAX(EV9:EW9)+0.15*FA9, 100)</f>
        <v>54.72</v>
      </c>
      <c r="EY9" s="1">
        <v>87</v>
      </c>
      <c r="EZ9" s="1">
        <v>0</v>
      </c>
      <c r="FA9" s="1">
        <f>MAX(EY9:EZ9)</f>
        <v>87</v>
      </c>
      <c r="FB9" s="15">
        <f>AVERAGE(EU9,EX9,FA9)</f>
        <v>78.373333333333335</v>
      </c>
      <c r="FC9" s="3">
        <v>0.25</v>
      </c>
      <c r="FD9" s="3">
        <v>0.2</v>
      </c>
      <c r="FE9" s="3">
        <v>0.25</v>
      </c>
      <c r="FF9" s="3">
        <v>0.3</v>
      </c>
      <c r="FG9" s="25">
        <f>MIN(IF(C9="Yes",AQ9+DG9,0),100)</f>
        <v>100</v>
      </c>
      <c r="FH9" s="25">
        <f>IF(FL9&lt;0,FG9+FL9*-4,FG9)</f>
        <v>100</v>
      </c>
      <c r="FI9" s="25">
        <f>MIN(IF(C9="Yes",AQ9+DY9,0), 100)</f>
        <v>68.071666666666673</v>
      </c>
      <c r="FJ9" s="25">
        <f>MIN(IF(C9="Yes",AQ9+ER9,0),100)</f>
        <v>88.443333333333328</v>
      </c>
      <c r="FK9" s="25">
        <f>MIN(IF(C9="Yes",AQ9+FB9,0), 100)</f>
        <v>82.373333333333335</v>
      </c>
      <c r="FL9" s="26">
        <f>FC9*FG9+FD9*FI9+FE9*FJ9+FF9*FK9</f>
        <v>85.43716666666667</v>
      </c>
      <c r="FM9" s="26">
        <f>FC9*FH9+FD9*FI9+FE9*FJ9+FF9*FK9</f>
        <v>85.43716666666667</v>
      </c>
    </row>
    <row r="10" spans="1:169" customFormat="1" x14ac:dyDescent="0.3">
      <c r="A10">
        <v>1402019084</v>
      </c>
      <c r="B10" t="s">
        <v>104</v>
      </c>
      <c r="C10" s="2" t="s">
        <v>107</v>
      </c>
      <c r="D10" s="6">
        <v>1</v>
      </c>
      <c r="E10" s="6"/>
      <c r="F10" s="7">
        <v>1</v>
      </c>
      <c r="G10" s="7"/>
      <c r="H10" s="6">
        <v>1</v>
      </c>
      <c r="I10" s="6"/>
      <c r="J10" s="7"/>
      <c r="K10" s="7"/>
      <c r="L10" s="6"/>
      <c r="M10" s="8"/>
      <c r="N10" s="7"/>
      <c r="O10" s="7"/>
      <c r="P10" s="6"/>
      <c r="Q10" s="8"/>
      <c r="R10" s="7">
        <v>1</v>
      </c>
      <c r="S10" s="7"/>
      <c r="T10" s="6"/>
      <c r="U10" s="16"/>
      <c r="V10" s="7"/>
      <c r="W10" s="7"/>
      <c r="X10" s="6"/>
      <c r="Y10" s="6"/>
      <c r="Z10" s="7"/>
      <c r="AA10" s="7"/>
      <c r="AB10" s="6"/>
      <c r="AC10" s="6"/>
      <c r="AD10" s="7"/>
      <c r="AE10" s="8"/>
      <c r="AF10" s="10">
        <v>14</v>
      </c>
      <c r="AG10" s="10">
        <v>10</v>
      </c>
      <c r="AH10" s="10">
        <f>COUNT(D10:AE10)</f>
        <v>4</v>
      </c>
      <c r="AI10" s="22">
        <f>IF(C10="Yes",(AF10-AH10+(DG10-50)/AG10)/AF10,0)</f>
        <v>1.0571428571428572</v>
      </c>
      <c r="AJ10" s="11">
        <f>SUM(D10:AE10)</f>
        <v>4</v>
      </c>
      <c r="AK10" s="10">
        <f>MAX(AJ10-AL10-AM10,0)*-1</f>
        <v>0</v>
      </c>
      <c r="AL10" s="10">
        <v>10</v>
      </c>
      <c r="AM10" s="10">
        <v>3</v>
      </c>
      <c r="AN10" s="7">
        <f>AJ10+AK10+AO10</f>
        <v>4</v>
      </c>
      <c r="AO10" s="6"/>
      <c r="AP10" s="3">
        <v>0.5</v>
      </c>
      <c r="AQ10" s="15">
        <f>MIN(AN10,AL10)*AP10</f>
        <v>2</v>
      </c>
      <c r="AR10" s="6">
        <v>0</v>
      </c>
      <c r="AS10" s="6">
        <v>0</v>
      </c>
      <c r="AT10" s="6">
        <v>4</v>
      </c>
      <c r="AU10" s="6">
        <v>0</v>
      </c>
      <c r="AV10" s="7"/>
      <c r="AW10" s="7">
        <v>0</v>
      </c>
      <c r="AX10" s="7"/>
      <c r="AY10" s="7">
        <v>0</v>
      </c>
      <c r="AZ10" s="6"/>
      <c r="BA10" s="6">
        <v>0</v>
      </c>
      <c r="BB10" s="6"/>
      <c r="BC10" s="6">
        <v>0</v>
      </c>
      <c r="BD10" s="7"/>
      <c r="BE10" s="7">
        <f>IF(ED10&gt;=70, 5, 0)</f>
        <v>5</v>
      </c>
      <c r="BF10" s="7"/>
      <c r="BG10" s="7"/>
      <c r="BH10" s="7">
        <v>0</v>
      </c>
      <c r="BI10" s="6"/>
      <c r="BJ10" s="6">
        <f>IF(EU10&gt;=70, 6, 0)</f>
        <v>0</v>
      </c>
      <c r="BK10" s="6">
        <v>0</v>
      </c>
      <c r="BL10" s="7">
        <v>0</v>
      </c>
      <c r="BM10" s="7">
        <v>0</v>
      </c>
      <c r="BN10" s="7">
        <v>0</v>
      </c>
      <c r="BO10" s="6"/>
      <c r="BP10" s="6">
        <f>IF(EX10&gt;=70, 6, 0)</f>
        <v>6</v>
      </c>
      <c r="BQ10" s="6">
        <v>0</v>
      </c>
      <c r="BR10" s="7"/>
      <c r="BS10" s="7">
        <v>0</v>
      </c>
      <c r="BT10" s="7">
        <v>0</v>
      </c>
      <c r="BU10" s="6">
        <v>5</v>
      </c>
      <c r="BV10" s="6">
        <v>0</v>
      </c>
      <c r="BW10" s="6">
        <f>IF(EI10&gt;=70, 5, 0)</f>
        <v>5</v>
      </c>
      <c r="BX10" s="6">
        <v>0</v>
      </c>
      <c r="BY10" s="6">
        <v>0</v>
      </c>
      <c r="BZ10" s="6">
        <v>0</v>
      </c>
      <c r="CA10" s="6">
        <v>0</v>
      </c>
      <c r="CB10" s="6">
        <v>0</v>
      </c>
      <c r="CC10" s="6">
        <v>0</v>
      </c>
      <c r="CD10" s="6">
        <v>0</v>
      </c>
      <c r="CE10" s="6">
        <v>0</v>
      </c>
      <c r="CF10" s="6">
        <v>0</v>
      </c>
      <c r="CG10" s="6">
        <v>0</v>
      </c>
      <c r="CH10" s="6">
        <v>0</v>
      </c>
      <c r="CI10" s="6">
        <v>0</v>
      </c>
      <c r="CJ10" s="7">
        <v>0</v>
      </c>
      <c r="CK10" s="7">
        <v>0</v>
      </c>
      <c r="CL10" s="7">
        <v>0</v>
      </c>
      <c r="CM10" s="6">
        <v>0</v>
      </c>
      <c r="CN10" s="6">
        <f>IF(EQ10&gt;=70, 5, 0)</f>
        <v>0</v>
      </c>
      <c r="CO10" s="6">
        <v>0</v>
      </c>
      <c r="CP10" s="6"/>
      <c r="CQ10" s="6">
        <v>-5</v>
      </c>
      <c r="CR10" s="7"/>
      <c r="CS10" s="7">
        <f>IF(FA10&gt;=70, 6, 0)</f>
        <v>6</v>
      </c>
      <c r="CT10" s="7">
        <v>0</v>
      </c>
      <c r="CU10" s="6"/>
      <c r="CV10" s="7">
        <v>0</v>
      </c>
      <c r="CW10" s="7">
        <v>0</v>
      </c>
      <c r="CX10" s="7">
        <v>0</v>
      </c>
      <c r="CY10" s="7">
        <v>6</v>
      </c>
      <c r="CZ10" s="7">
        <f>IF(AND(DQ10&gt;0,DU10&gt;0),4,0)</f>
        <v>4</v>
      </c>
      <c r="DA10" s="7">
        <f>IF(AND(ED10&gt;0,EI10&gt;0,EN10&gt;0),4,0)</f>
        <v>4</v>
      </c>
      <c r="DB10" s="7">
        <f>IF(SUM(BV10,BX10,CA10,CB10,CD10,CG10,CJ10,CK10,CM10,CO10)&gt;-1,4,0)</f>
        <v>4</v>
      </c>
      <c r="DC10" s="7">
        <f>IF(FA10&gt;0,4,0)</f>
        <v>4</v>
      </c>
      <c r="DD10" s="6"/>
      <c r="DE10" s="10">
        <f>SUM(AR10:DD10)</f>
        <v>48</v>
      </c>
      <c r="DF10" s="10">
        <v>50</v>
      </c>
      <c r="DG10" s="17">
        <f>DE10+DF10</f>
        <v>98</v>
      </c>
      <c r="DH10" s="1">
        <v>94.29</v>
      </c>
      <c r="DI10" s="18">
        <v>75</v>
      </c>
      <c r="DJ10" s="18">
        <v>100</v>
      </c>
      <c r="DK10" s="29">
        <f>AVERAGE(DI10:DJ10)</f>
        <v>87.5</v>
      </c>
      <c r="DL10" s="1">
        <v>90</v>
      </c>
      <c r="DM10" s="29">
        <v>60</v>
      </c>
      <c r="DN10" s="1">
        <v>88</v>
      </c>
      <c r="DO10" s="1">
        <v>88</v>
      </c>
      <c r="DP10" s="1">
        <f>IF(DO10&gt;68, 68, DO10)</f>
        <v>68</v>
      </c>
      <c r="DQ10" s="1">
        <f>MAX(DN10,DP10)</f>
        <v>88</v>
      </c>
      <c r="DR10" s="29">
        <v>0</v>
      </c>
      <c r="DS10" s="29">
        <v>80</v>
      </c>
      <c r="DT10" s="29">
        <f>IF(DS10&gt;68,68,DS10)</f>
        <v>68</v>
      </c>
      <c r="DU10" s="29">
        <f>MAX(DR10,DT10)</f>
        <v>68</v>
      </c>
      <c r="DV10" s="18">
        <v>0</v>
      </c>
      <c r="DW10" s="18">
        <v>0</v>
      </c>
      <c r="DX10" s="1"/>
      <c r="DY10" s="15">
        <f>AVERAGE(DH10,DK10:DM10, DQ10, DU10)</f>
        <v>81.298333333333332</v>
      </c>
      <c r="DZ10" s="1">
        <v>66.67</v>
      </c>
      <c r="EA10" s="1">
        <v>93.33</v>
      </c>
      <c r="EB10" s="1">
        <v>0</v>
      </c>
      <c r="EC10" s="1">
        <f>IF(EB10&gt;68,68,EB10)</f>
        <v>0</v>
      </c>
      <c r="ED10" s="1">
        <f>MAX(DZ10:EA10,EC10)</f>
        <v>93.33</v>
      </c>
      <c r="EE10" s="29">
        <v>16.670000000000002</v>
      </c>
      <c r="EF10" s="29">
        <v>93.33</v>
      </c>
      <c r="EG10" s="29">
        <v>0</v>
      </c>
      <c r="EH10" s="29">
        <f>IF(EG10&gt;68,68,EG10)</f>
        <v>0</v>
      </c>
      <c r="EI10" s="29">
        <f>MAX(EE10:EF10)</f>
        <v>93.33</v>
      </c>
      <c r="EJ10" s="1">
        <v>16.670000000000002</v>
      </c>
      <c r="EK10" s="1">
        <v>93.33</v>
      </c>
      <c r="EL10" s="1">
        <v>0</v>
      </c>
      <c r="EM10" s="1">
        <f>IF(EL10&gt;68,68,EL10)</f>
        <v>0</v>
      </c>
      <c r="EN10" s="1">
        <f>MAX(EJ10:EK10,EM10)</f>
        <v>93.33</v>
      </c>
      <c r="EO10" s="29">
        <v>0</v>
      </c>
      <c r="EP10" s="29">
        <v>0</v>
      </c>
      <c r="EQ10" s="29"/>
      <c r="ER10" s="15">
        <f>AVERAGE(ED10,EI10,EN10,EQ10)</f>
        <v>93.33</v>
      </c>
      <c r="ES10" s="1">
        <v>13.33</v>
      </c>
      <c r="ET10" s="1">
        <v>0</v>
      </c>
      <c r="EU10" s="1">
        <f>MIN(MAX(ES10:ET10)+0.2*FA10, 100)</f>
        <v>31.33</v>
      </c>
      <c r="EV10" s="29">
        <v>58.33</v>
      </c>
      <c r="EW10" s="29">
        <v>0</v>
      </c>
      <c r="EX10" s="29">
        <f>MIN(MAX(EV10:EW10)+0.15*FA10, 100)</f>
        <v>71.83</v>
      </c>
      <c r="EY10" s="1">
        <v>90</v>
      </c>
      <c r="EZ10" s="1">
        <v>0</v>
      </c>
      <c r="FA10" s="1">
        <f>MAX(EY10:EZ10)</f>
        <v>90</v>
      </c>
      <c r="FB10" s="15">
        <f>AVERAGE(EU10,EX10,FA10)</f>
        <v>64.38666666666667</v>
      </c>
      <c r="FC10" s="3">
        <v>0.25</v>
      </c>
      <c r="FD10" s="3">
        <v>0.2</v>
      </c>
      <c r="FE10" s="3">
        <v>0.25</v>
      </c>
      <c r="FF10" s="3">
        <v>0.3</v>
      </c>
      <c r="FG10" s="25">
        <f>MIN(IF(C10="Yes",AQ10+DG10,0),100)</f>
        <v>100</v>
      </c>
      <c r="FH10" s="25">
        <f>IF(FL10&lt;0,FG10+FL10*-4,FG10)</f>
        <v>100</v>
      </c>
      <c r="FI10" s="25">
        <f>MIN(IF(C10="Yes",AQ10+DY10,0), 100)</f>
        <v>83.298333333333332</v>
      </c>
      <c r="FJ10" s="25">
        <f>MIN(IF(C10="Yes",AQ10+ER10,0),100)</f>
        <v>95.33</v>
      </c>
      <c r="FK10" s="25">
        <f>MIN(IF(C10="Yes",AQ10+FB10,0), 100)</f>
        <v>66.38666666666667</v>
      </c>
      <c r="FL10" s="26">
        <f>FC10*FG10+FD10*FI10+FE10*FJ10+FF10*FK10</f>
        <v>85.408166666666659</v>
      </c>
      <c r="FM10" s="26">
        <f>FC10*FH10+FD10*FI10+FE10*FJ10+FF10*FK10</f>
        <v>85.408166666666659</v>
      </c>
    </row>
    <row r="11" spans="1:169" customFormat="1" x14ac:dyDescent="0.3">
      <c r="A11">
        <v>1402019041</v>
      </c>
      <c r="B11" t="s">
        <v>104</v>
      </c>
      <c r="C11" s="2" t="s">
        <v>107</v>
      </c>
      <c r="D11" s="6"/>
      <c r="E11" s="6">
        <v>1</v>
      </c>
      <c r="F11" s="7"/>
      <c r="G11" s="7">
        <v>1</v>
      </c>
      <c r="H11" s="6">
        <v>1</v>
      </c>
      <c r="I11" s="6"/>
      <c r="J11" s="7"/>
      <c r="K11" s="7"/>
      <c r="L11" s="6"/>
      <c r="M11" s="8"/>
      <c r="N11" s="7"/>
      <c r="O11" s="7"/>
      <c r="P11" s="6"/>
      <c r="Q11" s="8"/>
      <c r="R11" s="7">
        <v>1</v>
      </c>
      <c r="S11" s="7">
        <v>1</v>
      </c>
      <c r="T11" s="6"/>
      <c r="U11" s="16"/>
      <c r="V11" s="7"/>
      <c r="W11" s="7"/>
      <c r="X11" s="6"/>
      <c r="Y11" s="6"/>
      <c r="Z11" s="7"/>
      <c r="AA11" s="7"/>
      <c r="AB11" s="6"/>
      <c r="AC11" s="6"/>
      <c r="AD11" s="7"/>
      <c r="AE11" s="8"/>
      <c r="AF11" s="10">
        <v>14</v>
      </c>
      <c r="AG11" s="10">
        <v>10</v>
      </c>
      <c r="AH11" s="10">
        <f>COUNT(D11:AE11)</f>
        <v>5</v>
      </c>
      <c r="AI11" s="22">
        <f>IF(C11="Yes",(AF11-AH11+(DG11-50)/AG11)/AF11,0)</f>
        <v>1.1642857142857144</v>
      </c>
      <c r="AJ11" s="11">
        <f>SUM(D11:AE11)</f>
        <v>5</v>
      </c>
      <c r="AK11" s="10">
        <f>MAX(AJ11-AL11-AM11,0)*-1</f>
        <v>0</v>
      </c>
      <c r="AL11" s="10">
        <v>10</v>
      </c>
      <c r="AM11" s="10">
        <v>3</v>
      </c>
      <c r="AN11" s="7">
        <f>AJ11+AK11+AO11</f>
        <v>5</v>
      </c>
      <c r="AO11" s="6"/>
      <c r="AP11" s="3">
        <v>0.5</v>
      </c>
      <c r="AQ11" s="15">
        <f>MIN(AN11,AL11)*AP11</f>
        <v>2.5</v>
      </c>
      <c r="AR11" s="6">
        <v>0</v>
      </c>
      <c r="AS11" s="6">
        <v>0</v>
      </c>
      <c r="AT11" s="6">
        <v>5</v>
      </c>
      <c r="AU11" s="6">
        <v>0</v>
      </c>
      <c r="AV11" s="7"/>
      <c r="AW11" s="7">
        <v>0</v>
      </c>
      <c r="AX11" s="7"/>
      <c r="AY11" s="7">
        <v>-5</v>
      </c>
      <c r="AZ11" s="6"/>
      <c r="BA11" s="6">
        <v>0</v>
      </c>
      <c r="BB11" s="6"/>
      <c r="BC11" s="6">
        <v>0</v>
      </c>
      <c r="BD11" s="7"/>
      <c r="BE11" s="7">
        <f>IF(ED11&gt;=70, 5, 0)</f>
        <v>5</v>
      </c>
      <c r="BF11" s="7"/>
      <c r="BG11" s="7"/>
      <c r="BH11" s="7">
        <v>0</v>
      </c>
      <c r="BI11" s="6"/>
      <c r="BJ11" s="6">
        <f>IF(EU11&gt;=70, 6, 0)</f>
        <v>6</v>
      </c>
      <c r="BK11" s="6">
        <v>0</v>
      </c>
      <c r="BL11" s="7">
        <v>0</v>
      </c>
      <c r="BM11" s="7">
        <v>0</v>
      </c>
      <c r="BN11" s="7">
        <v>0</v>
      </c>
      <c r="BO11" s="6">
        <v>13</v>
      </c>
      <c r="BP11" s="6">
        <f>IF(EX11&gt;=70, 6, 0)</f>
        <v>0</v>
      </c>
      <c r="BQ11" s="6">
        <v>0</v>
      </c>
      <c r="BR11" s="7"/>
      <c r="BS11" s="7">
        <v>0</v>
      </c>
      <c r="BT11" s="7">
        <v>-5</v>
      </c>
      <c r="BU11" s="6">
        <v>5</v>
      </c>
      <c r="BV11" s="6">
        <v>0</v>
      </c>
      <c r="BW11" s="6">
        <f>IF(EI11&gt;=70, 5, 0)</f>
        <v>5</v>
      </c>
      <c r="BX11" s="6">
        <v>0</v>
      </c>
      <c r="BY11" s="6">
        <v>0</v>
      </c>
      <c r="BZ11" s="6">
        <v>0</v>
      </c>
      <c r="CA11" s="6">
        <v>0</v>
      </c>
      <c r="CB11" s="6">
        <v>0</v>
      </c>
      <c r="CC11" s="6">
        <v>0</v>
      </c>
      <c r="CD11" s="6">
        <v>0</v>
      </c>
      <c r="CE11" s="6">
        <v>0</v>
      </c>
      <c r="CF11" s="6">
        <v>0</v>
      </c>
      <c r="CG11" s="6">
        <v>0</v>
      </c>
      <c r="CH11" s="6">
        <v>0</v>
      </c>
      <c r="CI11" s="6">
        <v>0</v>
      </c>
      <c r="CJ11" s="7">
        <v>0</v>
      </c>
      <c r="CK11" s="7">
        <v>0</v>
      </c>
      <c r="CL11" s="7">
        <v>-5</v>
      </c>
      <c r="CM11" s="6">
        <v>0</v>
      </c>
      <c r="CN11" s="6">
        <f>IF(EQ11&gt;=70, 5, 0)</f>
        <v>0</v>
      </c>
      <c r="CO11" s="6">
        <v>0</v>
      </c>
      <c r="CP11" s="6"/>
      <c r="CQ11" s="6">
        <v>0</v>
      </c>
      <c r="CR11" s="7"/>
      <c r="CS11" s="7">
        <f>IF(FA11&gt;=70, 6, 0)</f>
        <v>6</v>
      </c>
      <c r="CT11" s="7">
        <v>0</v>
      </c>
      <c r="CU11" s="6"/>
      <c r="CV11" s="7">
        <v>6</v>
      </c>
      <c r="CW11" s="7">
        <v>0</v>
      </c>
      <c r="CX11" s="7">
        <v>10</v>
      </c>
      <c r="CY11" s="7">
        <v>0</v>
      </c>
      <c r="CZ11" s="7">
        <f>IF(AND(DQ11&gt;0,DU11&gt;0),4,0)</f>
        <v>0</v>
      </c>
      <c r="DA11" s="7">
        <f>IF(AND(ED11&gt;0,EI11&gt;0,EN11&gt;0),4,0)</f>
        <v>4</v>
      </c>
      <c r="DB11" s="7">
        <f>IF(SUM(BV11,BX11,CA11,CB11,CD11,CG11,CJ11,CK11,CM11,CO11)&gt;-1,4,0)</f>
        <v>4</v>
      </c>
      <c r="DC11" s="7">
        <f>IF(FA11&gt;0,4,0)</f>
        <v>4</v>
      </c>
      <c r="DD11" s="6">
        <f>10+5</f>
        <v>15</v>
      </c>
      <c r="DE11" s="10">
        <f>SUM(AR11:DD11)</f>
        <v>73</v>
      </c>
      <c r="DF11" s="10">
        <v>50</v>
      </c>
      <c r="DG11" s="17">
        <f>DE11+DF11</f>
        <v>123</v>
      </c>
      <c r="DH11" s="1">
        <v>88.57</v>
      </c>
      <c r="DI11" s="18">
        <v>100</v>
      </c>
      <c r="DJ11" s="18">
        <v>100</v>
      </c>
      <c r="DK11" s="29">
        <f>AVERAGE(DI11:DJ11)</f>
        <v>100</v>
      </c>
      <c r="DL11" s="1">
        <v>95</v>
      </c>
      <c r="DM11" s="29">
        <v>85</v>
      </c>
      <c r="DN11" s="1">
        <v>0</v>
      </c>
      <c r="DO11" s="1">
        <v>0</v>
      </c>
      <c r="DP11" s="1">
        <f>IF(DO11&gt;68, 68, DO11)</f>
        <v>0</v>
      </c>
      <c r="DQ11" s="1">
        <f>MAX(DN11,DP11)</f>
        <v>0</v>
      </c>
      <c r="DR11" s="29">
        <v>0</v>
      </c>
      <c r="DS11" s="29">
        <v>78</v>
      </c>
      <c r="DT11" s="29">
        <f>IF(DS11&gt;68,68,DS11)</f>
        <v>68</v>
      </c>
      <c r="DU11" s="29">
        <f>MAX(DR11,DT11)</f>
        <v>68</v>
      </c>
      <c r="DV11" s="18">
        <v>0</v>
      </c>
      <c r="DW11" s="18">
        <v>0</v>
      </c>
      <c r="DX11" s="1"/>
      <c r="DY11" s="15">
        <f>AVERAGE(DH11,DK11:DM11, DQ11, DU11)</f>
        <v>72.76166666666667</v>
      </c>
      <c r="DZ11" s="1">
        <v>53.33</v>
      </c>
      <c r="EA11" s="1">
        <v>73.33</v>
      </c>
      <c r="EB11" s="1">
        <v>0</v>
      </c>
      <c r="EC11" s="1">
        <f>IF(EB11&gt;68,68,EB11)</f>
        <v>0</v>
      </c>
      <c r="ED11" s="1">
        <f>MAX(DZ11:EA11,EC11)</f>
        <v>73.33</v>
      </c>
      <c r="EE11" s="29">
        <v>50</v>
      </c>
      <c r="EF11" s="29">
        <v>86.67</v>
      </c>
      <c r="EG11" s="29">
        <v>0</v>
      </c>
      <c r="EH11" s="29">
        <f>IF(EG11&gt;68,68,EG11)</f>
        <v>0</v>
      </c>
      <c r="EI11" s="29">
        <f>MAX(EE11:EF11)</f>
        <v>86.67</v>
      </c>
      <c r="EJ11" s="1">
        <v>50</v>
      </c>
      <c r="EK11" s="1">
        <v>80</v>
      </c>
      <c r="EL11" s="1">
        <v>0</v>
      </c>
      <c r="EM11" s="1">
        <f>IF(EL11&gt;68,68,EL11)</f>
        <v>0</v>
      </c>
      <c r="EN11" s="1">
        <f>MAX(EJ11:EK11,EM11)</f>
        <v>80</v>
      </c>
      <c r="EO11" s="29">
        <v>0</v>
      </c>
      <c r="EP11" s="29">
        <v>0</v>
      </c>
      <c r="EQ11" s="29"/>
      <c r="ER11" s="15">
        <f>AVERAGE(ED11,EI11,EN11,EQ11)</f>
        <v>80</v>
      </c>
      <c r="ES11" s="1">
        <v>53.33</v>
      </c>
      <c r="ET11" s="1">
        <v>0</v>
      </c>
      <c r="EU11" s="1">
        <f>MIN(MAX(ES11:ET11)+0.2*FA11, 100)</f>
        <v>72.53</v>
      </c>
      <c r="EV11" s="29">
        <v>50</v>
      </c>
      <c r="EW11" s="29">
        <v>0</v>
      </c>
      <c r="EX11" s="29">
        <f>MIN(MAX(EV11:EW11)+0.15*FA11, 100)</f>
        <v>64.400000000000006</v>
      </c>
      <c r="EY11" s="1">
        <v>96</v>
      </c>
      <c r="EZ11" s="1">
        <v>0</v>
      </c>
      <c r="FA11" s="1">
        <f>MAX(EY11:EZ11)</f>
        <v>96</v>
      </c>
      <c r="FB11" s="15">
        <f>AVERAGE(EU11,EX11,FA11)</f>
        <v>77.643333333333331</v>
      </c>
      <c r="FC11" s="3">
        <v>0.25</v>
      </c>
      <c r="FD11" s="3">
        <v>0.2</v>
      </c>
      <c r="FE11" s="3">
        <v>0.25</v>
      </c>
      <c r="FF11" s="3">
        <v>0.3</v>
      </c>
      <c r="FG11" s="25">
        <f>MIN(IF(C11="Yes",AQ11+DG11,0),100)</f>
        <v>100</v>
      </c>
      <c r="FH11" s="25">
        <f>IF(FL11&lt;0,FG11+FL11*-4,FG11)</f>
        <v>100</v>
      </c>
      <c r="FI11" s="25">
        <f>MIN(IF(C11="Yes",AQ11+DY11,0), 100)</f>
        <v>75.26166666666667</v>
      </c>
      <c r="FJ11" s="25">
        <f>MIN(IF(C11="Yes",AQ11+ER11,0),100)</f>
        <v>82.5</v>
      </c>
      <c r="FK11" s="25">
        <f>MIN(IF(C11="Yes",AQ11+FB11,0), 100)</f>
        <v>80.143333333333331</v>
      </c>
      <c r="FL11" s="26">
        <f>FC11*FG11+FD11*FI11+FE11*FJ11+FF11*FK11</f>
        <v>84.720333333333343</v>
      </c>
      <c r="FM11" s="26">
        <f>FC11*FH11+FD11*FI11+FE11*FJ11+FF11*FK11</f>
        <v>84.720333333333343</v>
      </c>
    </row>
    <row r="12" spans="1:169" customFormat="1" x14ac:dyDescent="0.3">
      <c r="A12">
        <v>1402019075</v>
      </c>
      <c r="B12" t="s">
        <v>104</v>
      </c>
      <c r="C12" s="2" t="s">
        <v>107</v>
      </c>
      <c r="D12" s="6">
        <v>1</v>
      </c>
      <c r="E12" s="6">
        <v>1</v>
      </c>
      <c r="F12" s="7">
        <v>1</v>
      </c>
      <c r="G12" s="7">
        <v>1</v>
      </c>
      <c r="H12" s="6">
        <v>2</v>
      </c>
      <c r="I12" s="6">
        <v>1</v>
      </c>
      <c r="J12" s="7">
        <v>1</v>
      </c>
      <c r="K12" s="7"/>
      <c r="L12" s="6">
        <v>1</v>
      </c>
      <c r="M12" s="8"/>
      <c r="N12" s="7"/>
      <c r="O12" s="7"/>
      <c r="P12" s="6"/>
      <c r="Q12" s="8"/>
      <c r="R12" s="7"/>
      <c r="S12" s="7">
        <v>1</v>
      </c>
      <c r="T12" s="6"/>
      <c r="U12" s="16"/>
      <c r="V12" s="7"/>
      <c r="W12" s="7"/>
      <c r="X12" s="6"/>
      <c r="Y12" s="6"/>
      <c r="Z12" s="7"/>
      <c r="AA12" s="7"/>
      <c r="AB12" s="6"/>
      <c r="AC12" s="6"/>
      <c r="AD12" s="7"/>
      <c r="AE12" s="8"/>
      <c r="AF12" s="10">
        <v>14</v>
      </c>
      <c r="AG12" s="10">
        <v>10</v>
      </c>
      <c r="AH12" s="10">
        <f>COUNT(D12:AE12)</f>
        <v>9</v>
      </c>
      <c r="AI12" s="22">
        <f>IF(C12="Yes",(AF12-AH12+(DG12-50)/AG12)/AF12,0)</f>
        <v>0.65714285714285714</v>
      </c>
      <c r="AJ12" s="11">
        <f>SUM(D12:AE12)</f>
        <v>10</v>
      </c>
      <c r="AK12" s="10">
        <f>MAX(AJ12-AL12-AM12,0)*-1</f>
        <v>0</v>
      </c>
      <c r="AL12" s="10">
        <v>10</v>
      </c>
      <c r="AM12" s="10">
        <v>3</v>
      </c>
      <c r="AN12" s="7">
        <f>AJ12+AK12+AO12</f>
        <v>10</v>
      </c>
      <c r="AO12" s="6"/>
      <c r="AP12" s="3">
        <v>0.5</v>
      </c>
      <c r="AQ12" s="15">
        <f>MIN(AN12,AL12)*AP12</f>
        <v>5</v>
      </c>
      <c r="AR12" s="6">
        <v>0</v>
      </c>
      <c r="AS12" s="6">
        <v>0</v>
      </c>
      <c r="AT12" s="6">
        <v>0</v>
      </c>
      <c r="AU12" s="6">
        <v>0</v>
      </c>
      <c r="AV12" s="7"/>
      <c r="AW12" s="7">
        <v>0</v>
      </c>
      <c r="AX12" s="7"/>
      <c r="AY12" s="7">
        <v>0</v>
      </c>
      <c r="AZ12" s="6"/>
      <c r="BA12" s="6">
        <v>0</v>
      </c>
      <c r="BB12" s="6"/>
      <c r="BC12" s="6">
        <v>-5</v>
      </c>
      <c r="BD12" s="7"/>
      <c r="BE12" s="7">
        <f>IF(ED12&gt;=70, 5, 0)</f>
        <v>5</v>
      </c>
      <c r="BF12" s="7"/>
      <c r="BG12" s="7"/>
      <c r="BH12" s="7">
        <v>0</v>
      </c>
      <c r="BI12" s="6"/>
      <c r="BJ12" s="6">
        <f>IF(EU12&gt;=70, 6, 0)</f>
        <v>6</v>
      </c>
      <c r="BK12" s="6">
        <v>0</v>
      </c>
      <c r="BL12" s="7">
        <v>0</v>
      </c>
      <c r="BM12" s="7">
        <v>0</v>
      </c>
      <c r="BN12" s="7">
        <v>0</v>
      </c>
      <c r="BO12" s="6"/>
      <c r="BP12" s="6">
        <f>IF(EX12&gt;=70, 6, 0)</f>
        <v>0</v>
      </c>
      <c r="BQ12" s="6">
        <v>0</v>
      </c>
      <c r="BR12" s="7"/>
      <c r="BS12" s="7">
        <v>0</v>
      </c>
      <c r="BT12" s="7">
        <v>-5</v>
      </c>
      <c r="BU12" s="6">
        <v>5</v>
      </c>
      <c r="BV12" s="6">
        <v>0</v>
      </c>
      <c r="BW12" s="6">
        <f>IF(EI12&gt;=70, 5, 0)</f>
        <v>5</v>
      </c>
      <c r="BX12" s="6">
        <v>0</v>
      </c>
      <c r="BY12" s="6">
        <v>0</v>
      </c>
      <c r="BZ12" s="6">
        <v>0</v>
      </c>
      <c r="CA12" s="6">
        <v>0</v>
      </c>
      <c r="CB12" s="6">
        <v>0</v>
      </c>
      <c r="CC12" s="6">
        <v>0</v>
      </c>
      <c r="CD12" s="6">
        <v>0</v>
      </c>
      <c r="CE12" s="6">
        <v>0</v>
      </c>
      <c r="CF12" s="6">
        <v>0</v>
      </c>
      <c r="CG12" s="6">
        <v>0</v>
      </c>
      <c r="CH12" s="6">
        <v>0</v>
      </c>
      <c r="CI12" s="6">
        <v>0</v>
      </c>
      <c r="CJ12" s="7">
        <v>0</v>
      </c>
      <c r="CK12" s="7">
        <v>0</v>
      </c>
      <c r="CL12" s="7">
        <v>0</v>
      </c>
      <c r="CM12" s="6">
        <v>0</v>
      </c>
      <c r="CN12" s="6">
        <f>IF(EQ12&gt;=70, 5, 0)</f>
        <v>0</v>
      </c>
      <c r="CO12" s="6">
        <v>0</v>
      </c>
      <c r="CP12" s="6"/>
      <c r="CQ12" s="6">
        <v>0</v>
      </c>
      <c r="CR12" s="7"/>
      <c r="CS12" s="7">
        <f>IF(FA12&gt;=70, 6, 0)</f>
        <v>0</v>
      </c>
      <c r="CT12" s="7">
        <v>-5</v>
      </c>
      <c r="CU12" s="6">
        <v>20</v>
      </c>
      <c r="CV12" s="7">
        <v>0</v>
      </c>
      <c r="CW12" s="7">
        <v>0</v>
      </c>
      <c r="CX12" s="7">
        <v>0</v>
      </c>
      <c r="CY12" s="7">
        <v>0</v>
      </c>
      <c r="CZ12" s="7">
        <f>IF(AND(DQ12&gt;0,DU12&gt;0),4,0)</f>
        <v>4</v>
      </c>
      <c r="DA12" s="7">
        <f>IF(AND(ED12&gt;0,EI12&gt;0,EN12&gt;0),4,0)</f>
        <v>4</v>
      </c>
      <c r="DB12" s="7">
        <f>IF(SUM(BV12,BX12,CA12,CB12,CD12,CG12,CJ12,CK12,CM12,CO12)&gt;-1,4,0)</f>
        <v>4</v>
      </c>
      <c r="DC12" s="7">
        <f>IF(FA12&gt;0,4,0)</f>
        <v>4</v>
      </c>
      <c r="DD12" s="6"/>
      <c r="DE12" s="10">
        <f>SUM(AR12:DD12)</f>
        <v>42</v>
      </c>
      <c r="DF12" s="10">
        <v>50</v>
      </c>
      <c r="DG12" s="17">
        <f>DE12+DF12</f>
        <v>92</v>
      </c>
      <c r="DH12" s="1">
        <v>94.29</v>
      </c>
      <c r="DI12" s="18">
        <v>0</v>
      </c>
      <c r="DJ12" s="18">
        <v>100</v>
      </c>
      <c r="DK12" s="29">
        <f>AVERAGE(DI12:DJ12)</f>
        <v>50</v>
      </c>
      <c r="DL12" s="1">
        <v>82</v>
      </c>
      <c r="DM12" s="29">
        <v>75</v>
      </c>
      <c r="DN12" s="1">
        <v>30</v>
      </c>
      <c r="DO12" s="1">
        <v>30</v>
      </c>
      <c r="DP12" s="1">
        <f>IF(DO12&gt;68, 68, DO12)</f>
        <v>30</v>
      </c>
      <c r="DQ12" s="1">
        <f>MAX(DN12,DP12)</f>
        <v>30</v>
      </c>
      <c r="DR12" s="29">
        <v>0</v>
      </c>
      <c r="DS12" s="29">
        <v>85</v>
      </c>
      <c r="DT12" s="29">
        <f>IF(DS12&gt;68,68,DS12)</f>
        <v>68</v>
      </c>
      <c r="DU12" s="29">
        <f>MAX(DR12,DT12)</f>
        <v>68</v>
      </c>
      <c r="DV12" s="18">
        <v>0</v>
      </c>
      <c r="DW12" s="18">
        <v>0</v>
      </c>
      <c r="DX12" s="1"/>
      <c r="DY12" s="15">
        <f>AVERAGE(DH12,DK12:DM12, DQ12, DU12)</f>
        <v>66.548333333333332</v>
      </c>
      <c r="DZ12" s="1">
        <v>80</v>
      </c>
      <c r="EA12" s="1">
        <v>0</v>
      </c>
      <c r="EB12" s="1">
        <v>0</v>
      </c>
      <c r="EC12" s="1">
        <f>IF(EB12&gt;68,68,EB12)</f>
        <v>0</v>
      </c>
      <c r="ED12" s="1">
        <f>MAX(DZ12:EA12,EC12)</f>
        <v>80</v>
      </c>
      <c r="EE12" s="29">
        <v>55.56</v>
      </c>
      <c r="EF12" s="29">
        <v>86.67</v>
      </c>
      <c r="EG12" s="29">
        <v>0</v>
      </c>
      <c r="EH12" s="29">
        <f>IF(EG12&gt;68,68,EG12)</f>
        <v>0</v>
      </c>
      <c r="EI12" s="29">
        <f>MAX(EE12:EF12)</f>
        <v>86.67</v>
      </c>
      <c r="EJ12" s="1">
        <v>55.56</v>
      </c>
      <c r="EK12" s="1">
        <v>86.67</v>
      </c>
      <c r="EL12" s="1">
        <v>0</v>
      </c>
      <c r="EM12" s="1">
        <f>IF(EL12&gt;68,68,EL12)</f>
        <v>0</v>
      </c>
      <c r="EN12" s="1">
        <f>MAX(EJ12:EK12,EM12)</f>
        <v>86.67</v>
      </c>
      <c r="EO12" s="29">
        <v>0</v>
      </c>
      <c r="EP12" s="29">
        <v>0</v>
      </c>
      <c r="EQ12" s="29"/>
      <c r="ER12" s="15">
        <f>AVERAGE(ED12,EI12,EN12,EQ12)</f>
        <v>84.446666666666673</v>
      </c>
      <c r="ES12" s="1">
        <v>33.33</v>
      </c>
      <c r="ET12" s="1">
        <v>64</v>
      </c>
      <c r="EU12" s="1">
        <f>MIN(MAX(ES12:ET12)+0.2*FA12, 100)</f>
        <v>75.599999999999994</v>
      </c>
      <c r="EV12" s="29">
        <v>50</v>
      </c>
      <c r="EW12" s="29">
        <v>0</v>
      </c>
      <c r="EX12" s="29">
        <f>MIN(MAX(EV12:EW12)+0.15*FA12, 100)</f>
        <v>58.7</v>
      </c>
      <c r="EY12" s="1">
        <v>58</v>
      </c>
      <c r="EZ12" s="1">
        <v>0</v>
      </c>
      <c r="FA12" s="1">
        <f>MAX(EY12:EZ12)</f>
        <v>58</v>
      </c>
      <c r="FB12" s="15">
        <f>AVERAGE(EU12,EX12,FA12)</f>
        <v>64.100000000000009</v>
      </c>
      <c r="FC12" s="3">
        <v>0.25</v>
      </c>
      <c r="FD12" s="3">
        <v>0.2</v>
      </c>
      <c r="FE12" s="3">
        <v>0.25</v>
      </c>
      <c r="FF12" s="3">
        <v>0.3</v>
      </c>
      <c r="FG12" s="25">
        <f>MIN(IF(C12="Yes",AQ12+DG12,0),100)</f>
        <v>97</v>
      </c>
      <c r="FH12" s="25">
        <f>IF(FL12&lt;0,FG12+FL12*-4,FG12)</f>
        <v>97</v>
      </c>
      <c r="FI12" s="25">
        <f>MIN(IF(C12="Yes",AQ12+DY12,0), 100)</f>
        <v>71.548333333333332</v>
      </c>
      <c r="FJ12" s="25">
        <f>MIN(IF(C12="Yes",AQ12+ER12,0),100)</f>
        <v>89.446666666666673</v>
      </c>
      <c r="FK12" s="25">
        <f>MIN(IF(C12="Yes",AQ12+FB12,0), 100)</f>
        <v>69.100000000000009</v>
      </c>
      <c r="FL12" s="26">
        <f>FC12*FG12+FD12*FI12+FE12*FJ12+FF12*FK12</f>
        <v>81.651333333333341</v>
      </c>
      <c r="FM12" s="26">
        <f>FC12*FH12+FD12*FI12+FE12*FJ12+FF12*FK12</f>
        <v>81.651333333333341</v>
      </c>
    </row>
    <row r="13" spans="1:169" customFormat="1" x14ac:dyDescent="0.3">
      <c r="A13">
        <v>1402019078</v>
      </c>
      <c r="B13" t="s">
        <v>104</v>
      </c>
      <c r="C13" s="2" t="s">
        <v>107</v>
      </c>
      <c r="D13" s="6"/>
      <c r="E13" s="6"/>
      <c r="F13" s="7">
        <v>1</v>
      </c>
      <c r="G13" s="7"/>
      <c r="H13" s="6">
        <v>1</v>
      </c>
      <c r="I13" s="6">
        <v>1</v>
      </c>
      <c r="J13" s="7">
        <v>1</v>
      </c>
      <c r="K13" s="7">
        <v>1</v>
      </c>
      <c r="L13" s="6"/>
      <c r="M13" s="8"/>
      <c r="N13" s="7"/>
      <c r="O13" s="7"/>
      <c r="P13" s="6"/>
      <c r="Q13" s="8"/>
      <c r="R13" s="7"/>
      <c r="S13" s="7">
        <v>1</v>
      </c>
      <c r="T13" s="6"/>
      <c r="U13" s="16"/>
      <c r="V13" s="7"/>
      <c r="W13" s="7"/>
      <c r="X13" s="6"/>
      <c r="Y13" s="6"/>
      <c r="Z13" s="7"/>
      <c r="AA13" s="7"/>
      <c r="AB13" s="6"/>
      <c r="AC13" s="6"/>
      <c r="AD13" s="7"/>
      <c r="AE13" s="8"/>
      <c r="AF13" s="10">
        <v>14</v>
      </c>
      <c r="AG13" s="10">
        <v>10</v>
      </c>
      <c r="AH13" s="10">
        <f>COUNT(D13:AE13)</f>
        <v>6</v>
      </c>
      <c r="AI13" s="22">
        <f>IF(C13="Yes",(AF13-AH13+(DG13-50)/AG13)/AF13,0)</f>
        <v>0.92142857142857149</v>
      </c>
      <c r="AJ13" s="11">
        <f>SUM(D13:AE13)</f>
        <v>6</v>
      </c>
      <c r="AK13" s="10">
        <f>MAX(AJ13-AL13-AM13,0)*-1</f>
        <v>0</v>
      </c>
      <c r="AL13" s="10">
        <v>10</v>
      </c>
      <c r="AM13" s="10">
        <v>3</v>
      </c>
      <c r="AN13" s="7">
        <f>AJ13+AK13+AO13</f>
        <v>6</v>
      </c>
      <c r="AO13" s="6"/>
      <c r="AP13" s="3">
        <v>0.5</v>
      </c>
      <c r="AQ13" s="15">
        <f>MIN(AN13,AL13)*AP13</f>
        <v>3</v>
      </c>
      <c r="AR13" s="6">
        <v>0</v>
      </c>
      <c r="AS13" s="6">
        <v>0</v>
      </c>
      <c r="AT13" s="6">
        <v>1</v>
      </c>
      <c r="AU13" s="6">
        <v>0</v>
      </c>
      <c r="AV13" s="7"/>
      <c r="AW13" s="7">
        <v>0</v>
      </c>
      <c r="AX13" s="7"/>
      <c r="AY13" s="7">
        <v>0</v>
      </c>
      <c r="AZ13" s="6"/>
      <c r="BA13" s="6">
        <v>3</v>
      </c>
      <c r="BB13" s="6"/>
      <c r="BC13" s="6">
        <v>0</v>
      </c>
      <c r="BD13" s="7"/>
      <c r="BE13" s="7">
        <f>IF(ED13&gt;=70, 5, 0)</f>
        <v>0</v>
      </c>
      <c r="BF13" s="7"/>
      <c r="BG13" s="7"/>
      <c r="BH13" s="7">
        <v>0</v>
      </c>
      <c r="BI13" s="6"/>
      <c r="BJ13" s="6">
        <f>IF(EU13&gt;=70, 6, 0)</f>
        <v>0</v>
      </c>
      <c r="BK13" s="6">
        <v>-5</v>
      </c>
      <c r="BL13" s="7">
        <v>0</v>
      </c>
      <c r="BM13" s="7">
        <v>0</v>
      </c>
      <c r="BN13" s="7">
        <v>0</v>
      </c>
      <c r="BO13" s="6"/>
      <c r="BP13" s="6">
        <f>IF(EX13&gt;=70, 6, 0)</f>
        <v>0</v>
      </c>
      <c r="BQ13" s="6">
        <v>0</v>
      </c>
      <c r="BR13" s="7"/>
      <c r="BS13" s="7">
        <v>0</v>
      </c>
      <c r="BT13" s="7">
        <v>0</v>
      </c>
      <c r="BU13" s="6">
        <v>5</v>
      </c>
      <c r="BV13" s="6">
        <v>0</v>
      </c>
      <c r="BW13" s="6">
        <f>IF(EI13&gt;=70, 5, 0)</f>
        <v>5</v>
      </c>
      <c r="BX13" s="6">
        <v>0</v>
      </c>
      <c r="BY13" s="6">
        <v>0</v>
      </c>
      <c r="BZ13" s="6">
        <v>0</v>
      </c>
      <c r="CA13" s="6">
        <v>0</v>
      </c>
      <c r="CB13" s="6">
        <v>0</v>
      </c>
      <c r="CC13" s="6">
        <v>0</v>
      </c>
      <c r="CD13" s="6">
        <v>0</v>
      </c>
      <c r="CE13" s="6">
        <v>0</v>
      </c>
      <c r="CF13" s="6">
        <v>0</v>
      </c>
      <c r="CG13" s="6">
        <v>0</v>
      </c>
      <c r="CH13" s="6">
        <v>0</v>
      </c>
      <c r="CI13" s="6">
        <v>0</v>
      </c>
      <c r="CJ13" s="7">
        <v>0</v>
      </c>
      <c r="CK13" s="7">
        <v>0</v>
      </c>
      <c r="CL13" s="7">
        <v>0</v>
      </c>
      <c r="CM13" s="6">
        <v>0</v>
      </c>
      <c r="CN13" s="6">
        <f>IF(EQ13&gt;=70, 5, 0)</f>
        <v>0</v>
      </c>
      <c r="CO13" s="6">
        <v>0</v>
      </c>
      <c r="CP13" s="6"/>
      <c r="CQ13" s="6">
        <v>0</v>
      </c>
      <c r="CR13" s="7"/>
      <c r="CS13" s="7">
        <f>IF(FA13&gt;=70, 6, 0)</f>
        <v>6</v>
      </c>
      <c r="CT13" s="7">
        <v>-5</v>
      </c>
      <c r="CU13" s="6"/>
      <c r="CV13" s="7">
        <v>6</v>
      </c>
      <c r="CW13" s="7">
        <v>0</v>
      </c>
      <c r="CX13" s="7">
        <v>0</v>
      </c>
      <c r="CY13" s="7">
        <v>6</v>
      </c>
      <c r="CZ13" s="7">
        <f>IF(AND(DQ13&gt;0,DU13&gt;0),4,0)</f>
        <v>0</v>
      </c>
      <c r="DA13" s="7">
        <f>IF(AND(ED13&gt;0,EI13&gt;0,EN13&gt;0),4,0)</f>
        <v>4</v>
      </c>
      <c r="DB13" s="7">
        <f>IF(SUM(BV13,BX13,CA13,CB13,CD13,CG13,CJ13,CK13,CM13,CO13)&gt;-1,4,0)</f>
        <v>4</v>
      </c>
      <c r="DC13" s="7">
        <f>IF(FA13&gt;0,4,0)</f>
        <v>4</v>
      </c>
      <c r="DD13" s="6">
        <f>10+5</f>
        <v>15</v>
      </c>
      <c r="DE13" s="10">
        <f>SUM(AR13:DD13)</f>
        <v>49</v>
      </c>
      <c r="DF13" s="10">
        <v>50</v>
      </c>
      <c r="DG13" s="17">
        <f>DE13+DF13</f>
        <v>99</v>
      </c>
      <c r="DH13" s="1">
        <v>60</v>
      </c>
      <c r="DI13" s="18">
        <v>100</v>
      </c>
      <c r="DJ13" s="18">
        <v>100</v>
      </c>
      <c r="DK13" s="29">
        <f>AVERAGE(DI13:DJ13)</f>
        <v>100</v>
      </c>
      <c r="DL13" s="1">
        <v>70</v>
      </c>
      <c r="DM13" s="29">
        <v>100</v>
      </c>
      <c r="DN13" s="1">
        <v>45</v>
      </c>
      <c r="DO13" s="1">
        <v>45</v>
      </c>
      <c r="DP13" s="1">
        <f>IF(DO13&gt;68, 68, DO13)</f>
        <v>45</v>
      </c>
      <c r="DQ13" s="1">
        <f>MAX(DN13,DP13)</f>
        <v>45</v>
      </c>
      <c r="DR13" s="29">
        <v>0</v>
      </c>
      <c r="DS13" s="29">
        <v>0</v>
      </c>
      <c r="DT13" s="29">
        <f>IF(DS13&gt;68,68,DS13)</f>
        <v>0</v>
      </c>
      <c r="DU13" s="29">
        <f>MAX(DR13,DT13)</f>
        <v>0</v>
      </c>
      <c r="DV13" s="18">
        <v>0</v>
      </c>
      <c r="DW13" s="18">
        <v>0</v>
      </c>
      <c r="DX13" s="1"/>
      <c r="DY13" s="15">
        <f>AVERAGE(DH13,DK13:DM13, DQ13, DU13)</f>
        <v>62.5</v>
      </c>
      <c r="DZ13" s="1">
        <v>66.67</v>
      </c>
      <c r="EA13" s="1">
        <v>66.67</v>
      </c>
      <c r="EB13" s="1">
        <v>0</v>
      </c>
      <c r="EC13" s="1">
        <f>IF(EB13&gt;68,68,EB13)</f>
        <v>0</v>
      </c>
      <c r="ED13" s="1">
        <f>MAX(DZ13:EA13,EC13)</f>
        <v>66.67</v>
      </c>
      <c r="EE13" s="29">
        <v>27.78</v>
      </c>
      <c r="EF13" s="29">
        <v>93.33</v>
      </c>
      <c r="EG13" s="29">
        <v>0</v>
      </c>
      <c r="EH13" s="29">
        <f>IF(EG13&gt;68,68,EG13)</f>
        <v>0</v>
      </c>
      <c r="EI13" s="29">
        <f>MAX(EE13:EF13)</f>
        <v>93.33</v>
      </c>
      <c r="EJ13" s="1">
        <v>27.78</v>
      </c>
      <c r="EK13" s="1">
        <v>86.67</v>
      </c>
      <c r="EL13" s="1">
        <v>0</v>
      </c>
      <c r="EM13" s="1">
        <f>IF(EL13&gt;68,68,EL13)</f>
        <v>0</v>
      </c>
      <c r="EN13" s="1">
        <f>MAX(EJ13:EK13,EM13)</f>
        <v>86.67</v>
      </c>
      <c r="EO13" s="29">
        <v>0</v>
      </c>
      <c r="EP13" s="29">
        <v>0</v>
      </c>
      <c r="EQ13" s="29"/>
      <c r="ER13" s="15">
        <f>AVERAGE(ED13,EI13,EN13,EQ13)</f>
        <v>82.223333333333343</v>
      </c>
      <c r="ES13" s="1">
        <v>33.33</v>
      </c>
      <c r="ET13" s="1">
        <v>0</v>
      </c>
      <c r="EU13" s="1">
        <f>MIN(MAX(ES13:ET13)+0.2*FA13, 100)</f>
        <v>50.93</v>
      </c>
      <c r="EV13" s="29">
        <v>50</v>
      </c>
      <c r="EW13" s="29">
        <v>0</v>
      </c>
      <c r="EX13" s="29">
        <f>MIN(MAX(EV13:EW13)+0.15*FA13, 100)</f>
        <v>63.2</v>
      </c>
      <c r="EY13" s="1">
        <v>88</v>
      </c>
      <c r="EZ13" s="1">
        <v>0</v>
      </c>
      <c r="FA13" s="1">
        <f>MAX(EY13:EZ13)</f>
        <v>88</v>
      </c>
      <c r="FB13" s="15">
        <f>AVERAGE(EU13,EX13,FA13)</f>
        <v>67.376666666666665</v>
      </c>
      <c r="FC13" s="3">
        <v>0.25</v>
      </c>
      <c r="FD13" s="3">
        <v>0.2</v>
      </c>
      <c r="FE13" s="3">
        <v>0.25</v>
      </c>
      <c r="FF13" s="3">
        <v>0.3</v>
      </c>
      <c r="FG13" s="25">
        <f>MIN(IF(C13="Yes",AQ13+DG13,0),100)</f>
        <v>100</v>
      </c>
      <c r="FH13" s="25">
        <f>IF(FL13&lt;0,FG13+FL13*-4,FG13)</f>
        <v>100</v>
      </c>
      <c r="FI13" s="25">
        <f>MIN(IF(C13="Yes",AQ13+DY13,0), 100)</f>
        <v>65.5</v>
      </c>
      <c r="FJ13" s="25">
        <f>MIN(IF(C13="Yes",AQ13+ER13,0),100)</f>
        <v>85.223333333333343</v>
      </c>
      <c r="FK13" s="25">
        <f>MIN(IF(C13="Yes",AQ13+FB13,0), 100)</f>
        <v>70.376666666666665</v>
      </c>
      <c r="FL13" s="26">
        <f>FC13*FG13+FD13*FI13+FE13*FJ13+FF13*FK13</f>
        <v>80.518833333333333</v>
      </c>
      <c r="FM13" s="26">
        <f>FC13*FH13+FD13*FI13+FE13*FJ13+FF13*FK13</f>
        <v>80.518833333333333</v>
      </c>
    </row>
    <row r="14" spans="1:169" customFormat="1" x14ac:dyDescent="0.3">
      <c r="A14">
        <v>1402019137</v>
      </c>
      <c r="B14" t="s">
        <v>104</v>
      </c>
      <c r="C14" s="2" t="s">
        <v>107</v>
      </c>
      <c r="D14" s="6">
        <v>1</v>
      </c>
      <c r="E14" s="6"/>
      <c r="F14" s="7">
        <v>1</v>
      </c>
      <c r="G14" s="7">
        <v>1</v>
      </c>
      <c r="H14" s="6">
        <v>1</v>
      </c>
      <c r="I14" s="6"/>
      <c r="J14" s="7">
        <v>1</v>
      </c>
      <c r="K14" s="7"/>
      <c r="L14" s="6"/>
      <c r="M14" s="8"/>
      <c r="N14" s="7"/>
      <c r="O14" s="7"/>
      <c r="P14" s="6"/>
      <c r="Q14" s="8"/>
      <c r="R14" s="7"/>
      <c r="S14" s="7">
        <v>1</v>
      </c>
      <c r="T14" s="6"/>
      <c r="U14" s="16"/>
      <c r="V14" s="7"/>
      <c r="W14" s="7"/>
      <c r="X14" s="6"/>
      <c r="Y14" s="6"/>
      <c r="Z14" s="7"/>
      <c r="AA14" s="7"/>
      <c r="AB14" s="6"/>
      <c r="AC14" s="6"/>
      <c r="AD14" s="7"/>
      <c r="AE14" s="8"/>
      <c r="AF14" s="10">
        <v>14</v>
      </c>
      <c r="AG14" s="10">
        <v>10</v>
      </c>
      <c r="AH14" s="10">
        <f>COUNT(D14:AE14)</f>
        <v>6</v>
      </c>
      <c r="AI14" s="22">
        <f>IF(C14="Yes",(AF14-AH14+(DG14-50)/AG14)/AF14,0)</f>
        <v>0.97142857142857142</v>
      </c>
      <c r="AJ14" s="11">
        <f>SUM(D14:AE14)</f>
        <v>6</v>
      </c>
      <c r="AK14" s="10">
        <f>MAX(AJ14-AL14-AM14,0)*-1</f>
        <v>0</v>
      </c>
      <c r="AL14" s="10">
        <v>10</v>
      </c>
      <c r="AM14" s="10">
        <v>3</v>
      </c>
      <c r="AN14" s="7">
        <f>AJ14+AK14+AO14</f>
        <v>6</v>
      </c>
      <c r="AO14" s="6"/>
      <c r="AP14" s="3">
        <v>0.5</v>
      </c>
      <c r="AQ14" s="15">
        <f>MIN(AN14,AL14)*AP14</f>
        <v>3</v>
      </c>
      <c r="AR14" s="6">
        <v>0</v>
      </c>
      <c r="AS14" s="6">
        <v>0</v>
      </c>
      <c r="AT14" s="6">
        <v>10</v>
      </c>
      <c r="AU14" s="6">
        <v>0</v>
      </c>
      <c r="AV14" s="7"/>
      <c r="AW14" s="7">
        <v>0</v>
      </c>
      <c r="AX14" s="7"/>
      <c r="AY14" s="7">
        <v>0</v>
      </c>
      <c r="AZ14" s="6"/>
      <c r="BA14" s="6">
        <v>0</v>
      </c>
      <c r="BB14" s="6"/>
      <c r="BC14" s="6">
        <v>0</v>
      </c>
      <c r="BD14" s="7"/>
      <c r="BE14" s="7">
        <f>IF(ED14&gt;=70, 5, 0)</f>
        <v>5</v>
      </c>
      <c r="BF14" s="7"/>
      <c r="BG14" s="7"/>
      <c r="BH14" s="7">
        <v>0</v>
      </c>
      <c r="BI14" s="6"/>
      <c r="BJ14" s="6">
        <f>IF(EU14&gt;=70, 6, 0)</f>
        <v>6</v>
      </c>
      <c r="BK14" s="6">
        <v>0</v>
      </c>
      <c r="BL14" s="7">
        <v>0</v>
      </c>
      <c r="BM14" s="7">
        <v>0</v>
      </c>
      <c r="BN14" s="7">
        <v>0</v>
      </c>
      <c r="BO14" s="6"/>
      <c r="BP14" s="6">
        <f>IF(EX14&gt;=70, 6, 0)</f>
        <v>0</v>
      </c>
      <c r="BQ14" s="6">
        <v>0</v>
      </c>
      <c r="BR14" s="7"/>
      <c r="BS14" s="7">
        <v>0</v>
      </c>
      <c r="BT14" s="7">
        <v>0</v>
      </c>
      <c r="BU14" s="6">
        <v>5</v>
      </c>
      <c r="BV14" s="6">
        <v>0</v>
      </c>
      <c r="BW14" s="6">
        <f>IF(EI14&gt;=70, 5, 0)</f>
        <v>5</v>
      </c>
      <c r="BX14" s="6">
        <v>0</v>
      </c>
      <c r="BY14" s="6">
        <v>0</v>
      </c>
      <c r="BZ14" s="6">
        <v>0</v>
      </c>
      <c r="CA14" s="6">
        <v>0</v>
      </c>
      <c r="CB14" s="6">
        <v>0</v>
      </c>
      <c r="CC14" s="6">
        <v>0</v>
      </c>
      <c r="CD14" s="6">
        <v>0</v>
      </c>
      <c r="CE14" s="6">
        <v>0</v>
      </c>
      <c r="CF14" s="6">
        <v>0</v>
      </c>
      <c r="CG14" s="6">
        <v>0</v>
      </c>
      <c r="CH14" s="6">
        <v>0</v>
      </c>
      <c r="CI14" s="6">
        <v>0</v>
      </c>
      <c r="CJ14" s="7">
        <v>0</v>
      </c>
      <c r="CK14" s="7">
        <v>0</v>
      </c>
      <c r="CL14" s="7">
        <v>0</v>
      </c>
      <c r="CM14" s="6">
        <v>0</v>
      </c>
      <c r="CN14" s="6">
        <f>IF(EQ14&gt;=70, 5, 0)</f>
        <v>0</v>
      </c>
      <c r="CO14" s="6">
        <v>-5</v>
      </c>
      <c r="CP14" s="6"/>
      <c r="CQ14" s="6">
        <v>-5</v>
      </c>
      <c r="CR14" s="7"/>
      <c r="CS14" s="7">
        <f>IF(FA14&gt;=70, 6, 0)</f>
        <v>0</v>
      </c>
      <c r="CT14" s="7">
        <v>-5</v>
      </c>
      <c r="CU14" s="6">
        <v>20</v>
      </c>
      <c r="CV14" s="7">
        <v>6</v>
      </c>
      <c r="CW14" s="7">
        <v>0</v>
      </c>
      <c r="CX14" s="7">
        <v>0</v>
      </c>
      <c r="CY14" s="7">
        <v>6</v>
      </c>
      <c r="CZ14" s="7">
        <f>IF(AND(DQ14&gt;0,DU14&gt;0),4,0)</f>
        <v>4</v>
      </c>
      <c r="DA14" s="7">
        <f>IF(AND(ED14&gt;0,EI14&gt;0,EN14&gt;0),4,0)</f>
        <v>4</v>
      </c>
      <c r="DB14" s="7">
        <f>IF(SUM(BV14,BX14,CA14,CB14,CD14,CG14,CJ14,CK14,CM14,CO14)&gt;-1,4,0)</f>
        <v>0</v>
      </c>
      <c r="DC14" s="7">
        <f>IF(FA14&gt;0,4,0)</f>
        <v>0</v>
      </c>
      <c r="DD14" s="6"/>
      <c r="DE14" s="10">
        <f>SUM(AR14:DD14)</f>
        <v>56</v>
      </c>
      <c r="DF14" s="10">
        <v>50</v>
      </c>
      <c r="DG14" s="17">
        <f>DE14+DF14</f>
        <v>106</v>
      </c>
      <c r="DH14" s="1">
        <v>100</v>
      </c>
      <c r="DI14" s="18">
        <v>100</v>
      </c>
      <c r="DJ14" s="18">
        <v>100</v>
      </c>
      <c r="DK14" s="29">
        <f>AVERAGE(DI14:DJ14)</f>
        <v>100</v>
      </c>
      <c r="DL14" s="1">
        <v>80</v>
      </c>
      <c r="DM14" s="29">
        <v>35</v>
      </c>
      <c r="DN14" s="1">
        <v>78</v>
      </c>
      <c r="DO14" s="1">
        <v>78</v>
      </c>
      <c r="DP14" s="1">
        <f>IF(DO14&gt;68, 68, DO14)</f>
        <v>68</v>
      </c>
      <c r="DQ14" s="1">
        <f>MAX(DN14,DP14)</f>
        <v>78</v>
      </c>
      <c r="DR14" s="29">
        <v>0</v>
      </c>
      <c r="DS14" s="29">
        <v>100</v>
      </c>
      <c r="DT14" s="29">
        <f>IF(DS14&gt;68,68,DS14)</f>
        <v>68</v>
      </c>
      <c r="DU14" s="29">
        <f>MAX(DR14,DT14)</f>
        <v>68</v>
      </c>
      <c r="DV14" s="18">
        <v>0</v>
      </c>
      <c r="DW14" s="18">
        <v>0</v>
      </c>
      <c r="DX14" s="1"/>
      <c r="DY14" s="15">
        <f>AVERAGE(DH14,DK14:DM14, DQ14, DU14)</f>
        <v>76.833333333333329</v>
      </c>
      <c r="DZ14" s="1">
        <v>53.33</v>
      </c>
      <c r="EA14" s="1">
        <v>93.33</v>
      </c>
      <c r="EB14" s="1">
        <v>0</v>
      </c>
      <c r="EC14" s="1">
        <f>IF(EB14&gt;68,68,EB14)</f>
        <v>0</v>
      </c>
      <c r="ED14" s="1">
        <f>MAX(DZ14:EA14,EC14)</f>
        <v>93.33</v>
      </c>
      <c r="EE14" s="29">
        <v>50</v>
      </c>
      <c r="EF14" s="29">
        <v>100</v>
      </c>
      <c r="EG14" s="29">
        <v>0</v>
      </c>
      <c r="EH14" s="29">
        <f>IF(EG14&gt;68,68,EG14)</f>
        <v>0</v>
      </c>
      <c r="EI14" s="29">
        <f>MAX(EE14:EF14)</f>
        <v>100</v>
      </c>
      <c r="EJ14" s="1">
        <v>50</v>
      </c>
      <c r="EK14" s="1">
        <v>86.67</v>
      </c>
      <c r="EL14" s="1">
        <v>0</v>
      </c>
      <c r="EM14" s="1">
        <f>IF(EL14&gt;68,68,EL14)</f>
        <v>0</v>
      </c>
      <c r="EN14" s="1">
        <f>MAX(EJ14:EK14,EM14)</f>
        <v>86.67</v>
      </c>
      <c r="EO14" s="29">
        <v>0</v>
      </c>
      <c r="EP14" s="29">
        <v>0</v>
      </c>
      <c r="EQ14" s="29"/>
      <c r="ER14" s="15">
        <f>AVERAGE(ED14,EI14,EN14,EQ14)</f>
        <v>93.333333333333329</v>
      </c>
      <c r="ES14" s="1">
        <v>80</v>
      </c>
      <c r="ET14" s="1">
        <v>36</v>
      </c>
      <c r="EU14" s="1">
        <f>MIN(MAX(ES14:ET14)+0.2*FA14, 100)</f>
        <v>80</v>
      </c>
      <c r="EV14" s="29">
        <v>58.33</v>
      </c>
      <c r="EW14" s="29">
        <v>0</v>
      </c>
      <c r="EX14" s="29">
        <f>MIN(MAX(EV14:EW14)+0.15*FA14, 100)</f>
        <v>58.33</v>
      </c>
      <c r="EY14" s="1">
        <v>0</v>
      </c>
      <c r="EZ14" s="1">
        <v>0</v>
      </c>
      <c r="FA14" s="1">
        <f>MAX(EY14:EZ14)</f>
        <v>0</v>
      </c>
      <c r="FB14" s="15">
        <f>AVERAGE(EU14,EX14,FA14)</f>
        <v>46.109999999999992</v>
      </c>
      <c r="FC14" s="3">
        <v>0.25</v>
      </c>
      <c r="FD14" s="3">
        <v>0.2</v>
      </c>
      <c r="FE14" s="3">
        <v>0.25</v>
      </c>
      <c r="FF14" s="3">
        <v>0.3</v>
      </c>
      <c r="FG14" s="25">
        <f>MIN(IF(C14="Yes",AQ14+DG14,0),100)</f>
        <v>100</v>
      </c>
      <c r="FH14" s="25">
        <f>IF(FL14&lt;0,FG14+FL14*-4,FG14)</f>
        <v>100</v>
      </c>
      <c r="FI14" s="25">
        <f>MIN(IF(C14="Yes",AQ14+DY14,0), 100)</f>
        <v>79.833333333333329</v>
      </c>
      <c r="FJ14" s="25">
        <f>MIN(IF(C14="Yes",AQ14+ER14,0),100)</f>
        <v>96.333333333333329</v>
      </c>
      <c r="FK14" s="25">
        <f>MIN(IF(C14="Yes",AQ14+FB14,0), 100)</f>
        <v>49.109999999999992</v>
      </c>
      <c r="FL14" s="26">
        <f>FC14*FG14+FD14*FI14+FE14*FJ14+FF14*FK14</f>
        <v>79.782999999999987</v>
      </c>
      <c r="FM14" s="26">
        <f>FC14*FH14+FD14*FI14+FE14*FJ14+FF14*FK14</f>
        <v>79.782999999999987</v>
      </c>
    </row>
    <row r="15" spans="1:169" customFormat="1" x14ac:dyDescent="0.3">
      <c r="A15">
        <v>1402019091</v>
      </c>
      <c r="B15" t="s">
        <v>104</v>
      </c>
      <c r="C15" s="2" t="s">
        <v>107</v>
      </c>
      <c r="D15" s="6"/>
      <c r="E15" s="6">
        <v>1</v>
      </c>
      <c r="F15" s="7">
        <v>1</v>
      </c>
      <c r="G15" s="7">
        <v>1</v>
      </c>
      <c r="H15" s="6"/>
      <c r="I15" s="6">
        <v>1</v>
      </c>
      <c r="J15" s="7"/>
      <c r="K15" s="7"/>
      <c r="L15" s="6">
        <v>1</v>
      </c>
      <c r="M15" s="8"/>
      <c r="N15" s="7"/>
      <c r="O15" s="7"/>
      <c r="P15" s="6"/>
      <c r="Q15" s="8"/>
      <c r="R15" s="7">
        <v>1</v>
      </c>
      <c r="S15" s="7">
        <v>1</v>
      </c>
      <c r="T15" s="6">
        <v>1</v>
      </c>
      <c r="U15" s="16"/>
      <c r="V15" s="7">
        <v>1</v>
      </c>
      <c r="W15" s="7"/>
      <c r="X15" s="6">
        <v>1</v>
      </c>
      <c r="Y15" s="6"/>
      <c r="Z15" s="7"/>
      <c r="AA15" s="7"/>
      <c r="AB15" s="6"/>
      <c r="AC15" s="6"/>
      <c r="AD15" s="7"/>
      <c r="AE15" s="8"/>
      <c r="AF15" s="10">
        <v>14</v>
      </c>
      <c r="AG15" s="10">
        <v>10</v>
      </c>
      <c r="AH15" s="10">
        <f>COUNT(D15:AE15)</f>
        <v>10</v>
      </c>
      <c r="AI15" s="22">
        <f>IF(C15="Yes",(AF15-AH15+(DG15-50)/AG15)/AF15,0)</f>
        <v>0.82857142857142851</v>
      </c>
      <c r="AJ15" s="11">
        <f>SUM(D15:AE15)</f>
        <v>10</v>
      </c>
      <c r="AK15" s="10">
        <f>MAX(AJ15-AL15-AM15,0)*-1</f>
        <v>0</v>
      </c>
      <c r="AL15" s="10">
        <v>10</v>
      </c>
      <c r="AM15" s="10">
        <v>3</v>
      </c>
      <c r="AN15" s="7">
        <f>AJ15+AK15+AO15</f>
        <v>10</v>
      </c>
      <c r="AO15" s="6"/>
      <c r="AP15" s="3">
        <v>0.5</v>
      </c>
      <c r="AQ15" s="15">
        <f>MIN(AN15,AL15)*AP15</f>
        <v>5</v>
      </c>
      <c r="AR15" s="6">
        <v>0</v>
      </c>
      <c r="AS15" s="6">
        <v>0</v>
      </c>
      <c r="AT15" s="6">
        <v>6</v>
      </c>
      <c r="AU15" s="6">
        <v>0</v>
      </c>
      <c r="AV15" s="7"/>
      <c r="AW15" s="7">
        <v>0</v>
      </c>
      <c r="AX15" s="7"/>
      <c r="AY15" s="7">
        <v>0</v>
      </c>
      <c r="AZ15" s="6"/>
      <c r="BA15" s="6">
        <v>0</v>
      </c>
      <c r="BB15" s="6"/>
      <c r="BC15" s="6">
        <v>0</v>
      </c>
      <c r="BD15" s="7"/>
      <c r="BE15" s="7">
        <f>IF(ED15&gt;=70, 5, 0)</f>
        <v>0</v>
      </c>
      <c r="BF15" s="7"/>
      <c r="BG15" s="7"/>
      <c r="BH15" s="7">
        <v>0</v>
      </c>
      <c r="BI15" s="6"/>
      <c r="BJ15" s="6">
        <f>IF(EU15&gt;=70, 6, 0)</f>
        <v>0</v>
      </c>
      <c r="BK15" s="6">
        <v>0</v>
      </c>
      <c r="BL15" s="7">
        <v>0</v>
      </c>
      <c r="BM15" s="7">
        <v>0</v>
      </c>
      <c r="BN15" s="7">
        <v>0</v>
      </c>
      <c r="BO15" s="6"/>
      <c r="BP15" s="6">
        <f>IF(EX15&gt;=70, 6, 0)</f>
        <v>0</v>
      </c>
      <c r="BQ15" s="6">
        <v>-5</v>
      </c>
      <c r="BR15" s="7"/>
      <c r="BS15" s="7">
        <v>0</v>
      </c>
      <c r="BT15" s="7">
        <v>0</v>
      </c>
      <c r="BU15" s="6">
        <v>5</v>
      </c>
      <c r="BV15" s="6">
        <v>0</v>
      </c>
      <c r="BW15" s="6">
        <f>IF(EI15&gt;=70, 5, 0)</f>
        <v>5</v>
      </c>
      <c r="BX15" s="6">
        <v>0</v>
      </c>
      <c r="BY15" s="6">
        <v>0</v>
      </c>
      <c r="BZ15" s="6">
        <v>0</v>
      </c>
      <c r="CA15" s="6">
        <v>0</v>
      </c>
      <c r="CB15" s="6">
        <v>0</v>
      </c>
      <c r="CC15" s="6">
        <v>0</v>
      </c>
      <c r="CD15" s="6">
        <v>0</v>
      </c>
      <c r="CE15" s="6">
        <v>0</v>
      </c>
      <c r="CF15" s="6">
        <v>0</v>
      </c>
      <c r="CG15" s="6">
        <v>0</v>
      </c>
      <c r="CH15" s="6">
        <v>0</v>
      </c>
      <c r="CI15" s="6">
        <v>0</v>
      </c>
      <c r="CJ15" s="7">
        <v>0</v>
      </c>
      <c r="CK15" s="7">
        <v>0</v>
      </c>
      <c r="CL15" s="7">
        <v>0</v>
      </c>
      <c r="CM15" s="6">
        <v>0</v>
      </c>
      <c r="CN15" s="6">
        <f>IF(EQ15&gt;=70, 5, 0)</f>
        <v>0</v>
      </c>
      <c r="CO15" s="6">
        <v>0</v>
      </c>
      <c r="CP15" s="6"/>
      <c r="CQ15" s="6">
        <v>0</v>
      </c>
      <c r="CR15" s="7"/>
      <c r="CS15" s="7">
        <f>IF(FA15&gt;=70, 6, 0)</f>
        <v>6</v>
      </c>
      <c r="CT15" s="7">
        <v>0</v>
      </c>
      <c r="CU15" s="6">
        <v>20</v>
      </c>
      <c r="CV15" s="7">
        <v>6</v>
      </c>
      <c r="CW15" s="7">
        <v>6</v>
      </c>
      <c r="CX15" s="7">
        <v>0</v>
      </c>
      <c r="CY15" s="7">
        <v>6</v>
      </c>
      <c r="CZ15" s="7">
        <f>IF(AND(DQ15&gt;0,DU15&gt;0),4,0)</f>
        <v>4</v>
      </c>
      <c r="DA15" s="7">
        <f>IF(AND(ED15&gt;0,EI15&gt;0,EN15&gt;0),4,0)</f>
        <v>4</v>
      </c>
      <c r="DB15" s="7">
        <f>IF(SUM(BV15,BX15,CA15,CB15,CD15,CG15,CJ15,CK15,CM15,CO15)&gt;-1,4,0)</f>
        <v>4</v>
      </c>
      <c r="DC15" s="7">
        <f>IF(FA15&gt;0,4,0)</f>
        <v>4</v>
      </c>
      <c r="DD15" s="6">
        <v>5</v>
      </c>
      <c r="DE15" s="10">
        <f>SUM(AR15:DD15)</f>
        <v>76</v>
      </c>
      <c r="DF15" s="10">
        <v>50</v>
      </c>
      <c r="DG15" s="17">
        <f>DE15+DF15</f>
        <v>126</v>
      </c>
      <c r="DH15" s="1">
        <v>91.43</v>
      </c>
      <c r="DI15" s="18">
        <v>100</v>
      </c>
      <c r="DJ15" s="18">
        <v>50</v>
      </c>
      <c r="DK15" s="29">
        <f>AVERAGE(DI15:DJ15)</f>
        <v>75</v>
      </c>
      <c r="DL15" s="1">
        <v>77</v>
      </c>
      <c r="DM15" s="29">
        <v>85</v>
      </c>
      <c r="DN15" s="1">
        <v>85</v>
      </c>
      <c r="DO15" s="1">
        <v>85</v>
      </c>
      <c r="DP15" s="1">
        <f>IF(DO15&gt;68, 68, DO15)</f>
        <v>68</v>
      </c>
      <c r="DQ15" s="1">
        <f>MAX(DN15,DP15)</f>
        <v>85</v>
      </c>
      <c r="DR15" s="29">
        <v>0</v>
      </c>
      <c r="DS15" s="29">
        <v>100</v>
      </c>
      <c r="DT15" s="29">
        <f>IF(DS15&gt;68,68,DS15)</f>
        <v>68</v>
      </c>
      <c r="DU15" s="29">
        <f>MAX(DR15,DT15)</f>
        <v>68</v>
      </c>
      <c r="DV15" s="18">
        <v>0</v>
      </c>
      <c r="DW15" s="18">
        <v>0</v>
      </c>
      <c r="DX15" s="1"/>
      <c r="DY15" s="15">
        <f>AVERAGE(DH15,DK15:DM15, DQ15, DU15)</f>
        <v>80.23833333333333</v>
      </c>
      <c r="DZ15" s="1">
        <v>20</v>
      </c>
      <c r="EA15" s="1">
        <v>60</v>
      </c>
      <c r="EB15" s="1">
        <v>0</v>
      </c>
      <c r="EC15" s="1">
        <f>IF(EB15&gt;68,68,EB15)</f>
        <v>0</v>
      </c>
      <c r="ED15" s="1">
        <f>MAX(DZ15:EA15,EC15)</f>
        <v>60</v>
      </c>
      <c r="EE15" s="29">
        <v>33.33</v>
      </c>
      <c r="EF15" s="29">
        <v>80</v>
      </c>
      <c r="EG15" s="29">
        <v>0</v>
      </c>
      <c r="EH15" s="29">
        <f>IF(EG15&gt;68,68,EG15)</f>
        <v>0</v>
      </c>
      <c r="EI15" s="29">
        <f>MAX(EE15:EF15)</f>
        <v>80</v>
      </c>
      <c r="EJ15" s="1">
        <v>33.33</v>
      </c>
      <c r="EK15" s="1">
        <v>93.33</v>
      </c>
      <c r="EL15" s="1">
        <v>0</v>
      </c>
      <c r="EM15" s="1">
        <f>IF(EL15&gt;68,68,EL15)</f>
        <v>0</v>
      </c>
      <c r="EN15" s="1">
        <f>MAX(EJ15:EK15,EM15)</f>
        <v>93.33</v>
      </c>
      <c r="EO15" s="29">
        <v>0</v>
      </c>
      <c r="EP15" s="29">
        <v>0</v>
      </c>
      <c r="EQ15" s="29"/>
      <c r="ER15" s="15">
        <f>AVERAGE(ED15,EI15,EN15,EQ15)</f>
        <v>77.776666666666657</v>
      </c>
      <c r="ES15" s="1">
        <v>20</v>
      </c>
      <c r="ET15" s="1">
        <v>24</v>
      </c>
      <c r="EU15" s="1">
        <f>MIN(MAX(ES15:ET15)+0.2*FA15, 100)</f>
        <v>41.2</v>
      </c>
      <c r="EV15" s="29">
        <v>10.42</v>
      </c>
      <c r="EW15" s="29">
        <v>0</v>
      </c>
      <c r="EX15" s="29">
        <f>MIN(MAX(EV15:EW15)+0.15*FA15, 100)</f>
        <v>23.32</v>
      </c>
      <c r="EY15" s="1">
        <v>86</v>
      </c>
      <c r="EZ15" s="1">
        <v>0</v>
      </c>
      <c r="FA15" s="1">
        <f>MAX(EY15:EZ15)</f>
        <v>86</v>
      </c>
      <c r="FB15" s="15">
        <f>AVERAGE(EU15,EX15,FA15)</f>
        <v>50.173333333333339</v>
      </c>
      <c r="FC15" s="3">
        <v>0.25</v>
      </c>
      <c r="FD15" s="3">
        <v>0.2</v>
      </c>
      <c r="FE15" s="3">
        <v>0.25</v>
      </c>
      <c r="FF15" s="3">
        <v>0.3</v>
      </c>
      <c r="FG15" s="25">
        <f>MIN(IF(C15="Yes",AQ15+DG15,0),100)</f>
        <v>100</v>
      </c>
      <c r="FH15" s="25">
        <f>IF(FL15&lt;0,FG15+FL15*-4,FG15)</f>
        <v>100</v>
      </c>
      <c r="FI15" s="25">
        <f>MIN(IF(C15="Yes",AQ15+DY15,0), 100)</f>
        <v>85.23833333333333</v>
      </c>
      <c r="FJ15" s="25">
        <f>MIN(IF(C15="Yes",AQ15+ER15,0),100)</f>
        <v>82.776666666666657</v>
      </c>
      <c r="FK15" s="25">
        <f>MIN(IF(C15="Yes",AQ15+FB15,0), 100)</f>
        <v>55.173333333333339</v>
      </c>
      <c r="FL15" s="26">
        <f>FC15*FG15+FD15*FI15+FE15*FJ15+FF15*FK15</f>
        <v>79.293833333333339</v>
      </c>
      <c r="FM15" s="26">
        <f>FC15*FH15+FD15*FI15+FE15*FJ15+FF15*FK15</f>
        <v>79.293833333333339</v>
      </c>
    </row>
    <row r="16" spans="1:169" customFormat="1" x14ac:dyDescent="0.3">
      <c r="A16">
        <v>1402019067</v>
      </c>
      <c r="B16" t="s">
        <v>104</v>
      </c>
      <c r="C16" s="2" t="s">
        <v>107</v>
      </c>
      <c r="D16" s="6"/>
      <c r="E16" s="6">
        <v>1</v>
      </c>
      <c r="F16" s="7">
        <v>1</v>
      </c>
      <c r="G16" s="7"/>
      <c r="H16" s="6">
        <v>1</v>
      </c>
      <c r="I16" s="6">
        <v>1</v>
      </c>
      <c r="J16" s="7"/>
      <c r="K16" s="7"/>
      <c r="L16" s="6"/>
      <c r="M16" s="8"/>
      <c r="N16" s="7"/>
      <c r="O16" s="7"/>
      <c r="P16" s="6"/>
      <c r="Q16" s="8"/>
      <c r="R16" s="7"/>
      <c r="S16" s="7">
        <v>1</v>
      </c>
      <c r="T16" s="6"/>
      <c r="U16" s="16"/>
      <c r="V16" s="7"/>
      <c r="W16" s="7"/>
      <c r="X16" s="6"/>
      <c r="Y16" s="6"/>
      <c r="Z16" s="7"/>
      <c r="AA16" s="7"/>
      <c r="AB16" s="6"/>
      <c r="AC16" s="6"/>
      <c r="AD16" s="7"/>
      <c r="AE16" s="8"/>
      <c r="AF16" s="10">
        <v>14</v>
      </c>
      <c r="AG16" s="10">
        <v>10</v>
      </c>
      <c r="AH16" s="10">
        <f>COUNT(D16:AE16)</f>
        <v>5</v>
      </c>
      <c r="AI16" s="22">
        <f>IF(C16="Yes",(AF16-AH16+(DG16-50)/AG16)/AF16,0)</f>
        <v>1.05</v>
      </c>
      <c r="AJ16" s="11">
        <f>SUM(D16:AE16)</f>
        <v>5</v>
      </c>
      <c r="AK16" s="10">
        <f>MAX(AJ16-AL16-AM16,0)*-1</f>
        <v>0</v>
      </c>
      <c r="AL16" s="10">
        <v>10</v>
      </c>
      <c r="AM16" s="10">
        <v>3</v>
      </c>
      <c r="AN16" s="7">
        <f>AJ16+AK16+AO16</f>
        <v>5</v>
      </c>
      <c r="AO16" s="6"/>
      <c r="AP16" s="3">
        <v>0.5</v>
      </c>
      <c r="AQ16" s="15">
        <f>MIN(AN16,AL16)*AP16</f>
        <v>2.5</v>
      </c>
      <c r="AR16" s="6">
        <v>0</v>
      </c>
      <c r="AS16" s="6">
        <v>0</v>
      </c>
      <c r="AT16" s="6">
        <v>6</v>
      </c>
      <c r="AU16" s="6">
        <v>0</v>
      </c>
      <c r="AV16" s="7"/>
      <c r="AW16" s="7">
        <v>0</v>
      </c>
      <c r="AX16" s="7"/>
      <c r="AY16" s="7">
        <v>0</v>
      </c>
      <c r="AZ16" s="6"/>
      <c r="BA16" s="6">
        <v>0</v>
      </c>
      <c r="BB16" s="6"/>
      <c r="BC16" s="6">
        <v>0</v>
      </c>
      <c r="BD16" s="7"/>
      <c r="BE16" s="7">
        <f>IF(ED16&gt;=70, 5, 0)</f>
        <v>5</v>
      </c>
      <c r="BF16" s="7"/>
      <c r="BG16" s="7"/>
      <c r="BH16" s="7">
        <v>0</v>
      </c>
      <c r="BI16" s="6"/>
      <c r="BJ16" s="6">
        <f>IF(EU16&gt;=70, 6, 0)</f>
        <v>0</v>
      </c>
      <c r="BK16" s="6">
        <v>0</v>
      </c>
      <c r="BL16" s="7">
        <v>0</v>
      </c>
      <c r="BM16" s="7">
        <v>-5</v>
      </c>
      <c r="BN16" s="7">
        <v>-5</v>
      </c>
      <c r="BO16" s="6">
        <v>2</v>
      </c>
      <c r="BP16" s="6">
        <f>IF(EX16&gt;=70, 6, 0)</f>
        <v>6</v>
      </c>
      <c r="BQ16" s="6">
        <v>-5</v>
      </c>
      <c r="BR16" s="7"/>
      <c r="BS16" s="7">
        <v>0</v>
      </c>
      <c r="BT16" s="7">
        <v>0</v>
      </c>
      <c r="BU16" s="6">
        <v>5</v>
      </c>
      <c r="BV16" s="6">
        <v>0</v>
      </c>
      <c r="BW16" s="6">
        <f>IF(EI16&gt;=70, 5, 0)</f>
        <v>5</v>
      </c>
      <c r="BX16" s="6">
        <v>0</v>
      </c>
      <c r="BY16" s="6">
        <v>0</v>
      </c>
      <c r="BZ16" s="6">
        <v>0</v>
      </c>
      <c r="CA16" s="6">
        <v>0</v>
      </c>
      <c r="CB16" s="6">
        <v>0</v>
      </c>
      <c r="CC16" s="6">
        <v>0</v>
      </c>
      <c r="CD16" s="6">
        <v>0</v>
      </c>
      <c r="CE16" s="6">
        <v>0</v>
      </c>
      <c r="CF16" s="6">
        <v>0</v>
      </c>
      <c r="CG16" s="6">
        <v>0</v>
      </c>
      <c r="CH16" s="6">
        <v>0</v>
      </c>
      <c r="CI16" s="6">
        <v>0</v>
      </c>
      <c r="CJ16" s="7">
        <v>0</v>
      </c>
      <c r="CK16" s="7">
        <v>0</v>
      </c>
      <c r="CL16" s="7">
        <v>0</v>
      </c>
      <c r="CM16" s="6">
        <v>0</v>
      </c>
      <c r="CN16" s="6">
        <f>IF(EQ16&gt;=70, 5, 0)</f>
        <v>0</v>
      </c>
      <c r="CO16" s="6">
        <v>0</v>
      </c>
      <c r="CP16" s="6"/>
      <c r="CQ16" s="6">
        <v>0</v>
      </c>
      <c r="CR16" s="7"/>
      <c r="CS16" s="7">
        <f>IF(FA16&gt;=70, 6, 0)</f>
        <v>6</v>
      </c>
      <c r="CT16" s="7">
        <v>-5</v>
      </c>
      <c r="CU16" s="6">
        <v>20</v>
      </c>
      <c r="CV16" s="7">
        <v>6</v>
      </c>
      <c r="CW16" s="7">
        <v>0</v>
      </c>
      <c r="CX16" s="7">
        <v>0</v>
      </c>
      <c r="CY16" s="7">
        <v>0</v>
      </c>
      <c r="CZ16" s="7">
        <f>IF(AND(DQ16&gt;0,DU16&gt;0),4,0)</f>
        <v>4</v>
      </c>
      <c r="DA16" s="7">
        <f>IF(AND(ED16&gt;0,EI16&gt;0,EN16&gt;0),4,0)</f>
        <v>4</v>
      </c>
      <c r="DB16" s="7">
        <f>IF(SUM(BV16,BX16,CA16,CB16,CD16,CG16,CJ16,CK16,CM16,CO16)&gt;-1,4,0)</f>
        <v>4</v>
      </c>
      <c r="DC16" s="7">
        <f>IF(FA16&gt;0,4,0)</f>
        <v>4</v>
      </c>
      <c r="DD16" s="6"/>
      <c r="DE16" s="10">
        <f>SUM(AR16:DD16)</f>
        <v>57</v>
      </c>
      <c r="DF16" s="10">
        <v>50</v>
      </c>
      <c r="DG16" s="17">
        <f>DE16+DF16</f>
        <v>107</v>
      </c>
      <c r="DH16" s="1">
        <v>80</v>
      </c>
      <c r="DI16" s="18">
        <v>75</v>
      </c>
      <c r="DJ16" s="18">
        <v>100</v>
      </c>
      <c r="DK16" s="29">
        <f>AVERAGE(DI16:DJ16)</f>
        <v>87.5</v>
      </c>
      <c r="DL16" s="1">
        <v>0</v>
      </c>
      <c r="DM16" s="29">
        <v>100</v>
      </c>
      <c r="DN16" s="1">
        <v>90</v>
      </c>
      <c r="DO16" s="1">
        <v>90</v>
      </c>
      <c r="DP16" s="1">
        <f>IF(DO16&gt;68, 68, DO16)</f>
        <v>68</v>
      </c>
      <c r="DQ16" s="1">
        <f>MAX(DN16,DP16)</f>
        <v>90</v>
      </c>
      <c r="DR16" s="29">
        <v>0</v>
      </c>
      <c r="DS16" s="29">
        <v>80</v>
      </c>
      <c r="DT16" s="29">
        <f>IF(DS16&gt;68,68,DS16)</f>
        <v>68</v>
      </c>
      <c r="DU16" s="29">
        <f>MAX(DR16,DT16)</f>
        <v>68</v>
      </c>
      <c r="DV16" s="18">
        <v>0</v>
      </c>
      <c r="DW16" s="18">
        <v>0</v>
      </c>
      <c r="DX16" s="1"/>
      <c r="DY16" s="15">
        <f>AVERAGE(DH16,DK16:DM16, DQ16, DU16)</f>
        <v>70.916666666666671</v>
      </c>
      <c r="DZ16" s="1">
        <v>33.33</v>
      </c>
      <c r="EA16" s="1">
        <v>73.33</v>
      </c>
      <c r="EB16" s="1">
        <v>0</v>
      </c>
      <c r="EC16" s="1">
        <f>IF(EB16&gt;68,68,EB16)</f>
        <v>0</v>
      </c>
      <c r="ED16" s="1">
        <f>MAX(DZ16:EA16,EC16)</f>
        <v>73.33</v>
      </c>
      <c r="EE16" s="29">
        <v>66.67</v>
      </c>
      <c r="EF16" s="29">
        <v>86.67</v>
      </c>
      <c r="EG16" s="29">
        <v>0</v>
      </c>
      <c r="EH16" s="29">
        <f>IF(EG16&gt;68,68,EG16)</f>
        <v>0</v>
      </c>
      <c r="EI16" s="29">
        <f>MAX(EE16:EF16)</f>
        <v>86.67</v>
      </c>
      <c r="EJ16" s="1">
        <v>66.67</v>
      </c>
      <c r="EK16" s="1">
        <v>60</v>
      </c>
      <c r="EL16" s="1">
        <v>0</v>
      </c>
      <c r="EM16" s="1">
        <f>IF(EL16&gt;68,68,EL16)</f>
        <v>0</v>
      </c>
      <c r="EN16" s="1">
        <f>MAX(EJ16:EK16,EM16)</f>
        <v>66.67</v>
      </c>
      <c r="EO16" s="29">
        <v>0</v>
      </c>
      <c r="EP16" s="29">
        <v>0</v>
      </c>
      <c r="EQ16" s="29"/>
      <c r="ER16" s="15">
        <f>AVERAGE(ED16,EI16,EN16,EQ16)</f>
        <v>75.556666666666672</v>
      </c>
      <c r="ES16" s="1">
        <v>6.67</v>
      </c>
      <c r="ET16" s="1">
        <v>0</v>
      </c>
      <c r="EU16" s="1">
        <f>MIN(MAX(ES16:ET16)+0.2*FA16, 100)</f>
        <v>24.270000000000003</v>
      </c>
      <c r="EV16" s="29">
        <v>58.33</v>
      </c>
      <c r="EW16" s="29">
        <v>0</v>
      </c>
      <c r="EX16" s="29">
        <f>MIN(MAX(EV16:EW16)+0.15*FA16, 100)</f>
        <v>71.53</v>
      </c>
      <c r="EY16" s="1">
        <v>88</v>
      </c>
      <c r="EZ16" s="1">
        <v>0</v>
      </c>
      <c r="FA16" s="1">
        <f>MAX(EY16:EZ16)</f>
        <v>88</v>
      </c>
      <c r="FB16" s="15">
        <f>AVERAGE(EU16,EX16,FA16)</f>
        <v>61.266666666666673</v>
      </c>
      <c r="FC16" s="3">
        <v>0.25</v>
      </c>
      <c r="FD16" s="3">
        <v>0.2</v>
      </c>
      <c r="FE16" s="3">
        <v>0.25</v>
      </c>
      <c r="FF16" s="3">
        <v>0.3</v>
      </c>
      <c r="FG16" s="25">
        <f>MIN(IF(C16="Yes",AQ16+DG16,0),100)</f>
        <v>100</v>
      </c>
      <c r="FH16" s="25">
        <f>IF(FL16&lt;0,FG16+FL16*-4,FG16)</f>
        <v>100</v>
      </c>
      <c r="FI16" s="25">
        <f>MIN(IF(C16="Yes",AQ16+DY16,0), 100)</f>
        <v>73.416666666666671</v>
      </c>
      <c r="FJ16" s="25">
        <f>MIN(IF(C16="Yes",AQ16+ER16,0),100)</f>
        <v>78.056666666666672</v>
      </c>
      <c r="FK16" s="25">
        <f>MIN(IF(C16="Yes",AQ16+FB16,0), 100)</f>
        <v>63.766666666666673</v>
      </c>
      <c r="FL16" s="26">
        <f>FC16*FG16+FD16*FI16+FE16*FJ16+FF16*FK16</f>
        <v>78.327500000000015</v>
      </c>
      <c r="FM16" s="26">
        <f>FC16*FH16+FD16*FI16+FE16*FJ16+FF16*FK16</f>
        <v>78.327500000000015</v>
      </c>
    </row>
    <row r="17" spans="1:169" customFormat="1" x14ac:dyDescent="0.3">
      <c r="A17">
        <v>1402019111</v>
      </c>
      <c r="B17" t="s">
        <v>104</v>
      </c>
      <c r="C17" s="2" t="s">
        <v>107</v>
      </c>
      <c r="D17" s="6">
        <v>1</v>
      </c>
      <c r="E17" s="6">
        <v>1</v>
      </c>
      <c r="F17" s="7">
        <v>1</v>
      </c>
      <c r="G17" s="7"/>
      <c r="H17" s="6">
        <v>1</v>
      </c>
      <c r="I17" s="6">
        <v>1</v>
      </c>
      <c r="J17" s="7"/>
      <c r="K17" s="7"/>
      <c r="L17" s="6">
        <v>1</v>
      </c>
      <c r="M17" s="8"/>
      <c r="N17" s="7"/>
      <c r="O17" s="7"/>
      <c r="P17" s="6"/>
      <c r="Q17" s="8"/>
      <c r="R17" s="7"/>
      <c r="S17" s="7">
        <v>1</v>
      </c>
      <c r="T17" s="6"/>
      <c r="U17" s="16"/>
      <c r="V17" s="7">
        <v>1</v>
      </c>
      <c r="W17" s="7"/>
      <c r="X17" s="6">
        <v>1</v>
      </c>
      <c r="Y17" s="6"/>
      <c r="Z17" s="7"/>
      <c r="AA17" s="7"/>
      <c r="AB17" s="6">
        <v>1</v>
      </c>
      <c r="AC17" s="6"/>
      <c r="AD17" s="7"/>
      <c r="AE17" s="8"/>
      <c r="AF17" s="10">
        <v>14</v>
      </c>
      <c r="AG17" s="10">
        <v>10</v>
      </c>
      <c r="AH17" s="10">
        <f>COUNT(D17:AE17)</f>
        <v>10</v>
      </c>
      <c r="AI17" s="22">
        <f>IF(C17="Yes",(AF17-AH17+(DG17-50)/AG17)/AF17,0)</f>
        <v>0.91428571428571437</v>
      </c>
      <c r="AJ17" s="11">
        <f>SUM(D17:AE17)</f>
        <v>10</v>
      </c>
      <c r="AK17" s="10">
        <f>MAX(AJ17-AL17-AM17,0)*-1</f>
        <v>0</v>
      </c>
      <c r="AL17" s="10">
        <v>10</v>
      </c>
      <c r="AM17" s="10">
        <v>3</v>
      </c>
      <c r="AN17" s="7">
        <f>AJ17+AK17+AO17</f>
        <v>10</v>
      </c>
      <c r="AO17" s="6"/>
      <c r="AP17" s="3">
        <v>0.5</v>
      </c>
      <c r="AQ17" s="15">
        <f>MIN(AN17,AL17)*AP17</f>
        <v>5</v>
      </c>
      <c r="AR17" s="6">
        <v>0</v>
      </c>
      <c r="AS17" s="6">
        <v>0</v>
      </c>
      <c r="AT17" s="6">
        <v>5</v>
      </c>
      <c r="AU17" s="6">
        <v>0</v>
      </c>
      <c r="AV17" s="7"/>
      <c r="AW17" s="7">
        <v>0</v>
      </c>
      <c r="AX17" s="7"/>
      <c r="AY17" s="7">
        <v>0</v>
      </c>
      <c r="AZ17" s="6"/>
      <c r="BA17" s="6">
        <v>3</v>
      </c>
      <c r="BB17" s="6"/>
      <c r="BC17" s="6">
        <v>0</v>
      </c>
      <c r="BD17" s="7"/>
      <c r="BE17" s="7">
        <f>IF(ED17&gt;=70, 5, 0)</f>
        <v>0</v>
      </c>
      <c r="BF17" s="7"/>
      <c r="BG17" s="7"/>
      <c r="BH17" s="7">
        <v>0</v>
      </c>
      <c r="BI17" s="6"/>
      <c r="BJ17" s="6">
        <f>IF(EU17&gt;=70, 6, 0)</f>
        <v>0</v>
      </c>
      <c r="BK17" s="6">
        <v>0</v>
      </c>
      <c r="BL17" s="7">
        <v>0</v>
      </c>
      <c r="BM17" s="7">
        <v>0</v>
      </c>
      <c r="BN17" s="7">
        <v>0</v>
      </c>
      <c r="BO17" s="6"/>
      <c r="BP17" s="6">
        <f>IF(EX17&gt;=70, 6, 0)</f>
        <v>6</v>
      </c>
      <c r="BQ17" s="6">
        <v>0</v>
      </c>
      <c r="BR17" s="7"/>
      <c r="BS17" s="7">
        <v>0</v>
      </c>
      <c r="BT17" s="7">
        <v>0</v>
      </c>
      <c r="BU17" s="6">
        <v>5</v>
      </c>
      <c r="BV17" s="6">
        <v>0</v>
      </c>
      <c r="BW17" s="6">
        <f>IF(EI17&gt;=70, 5, 0)</f>
        <v>0</v>
      </c>
      <c r="BX17" s="6">
        <v>0</v>
      </c>
      <c r="BY17" s="6">
        <v>0</v>
      </c>
      <c r="BZ17" s="6">
        <v>0</v>
      </c>
      <c r="CA17" s="6">
        <v>0</v>
      </c>
      <c r="CB17" s="6">
        <v>0</v>
      </c>
      <c r="CC17" s="6">
        <v>0</v>
      </c>
      <c r="CD17" s="6">
        <v>0</v>
      </c>
      <c r="CE17" s="6">
        <v>0</v>
      </c>
      <c r="CF17" s="6">
        <v>0</v>
      </c>
      <c r="CG17" s="6">
        <v>0</v>
      </c>
      <c r="CH17" s="6">
        <v>0</v>
      </c>
      <c r="CI17" s="6">
        <v>0</v>
      </c>
      <c r="CJ17" s="7">
        <v>0</v>
      </c>
      <c r="CK17" s="7">
        <v>0</v>
      </c>
      <c r="CL17" s="7">
        <v>0</v>
      </c>
      <c r="CM17" s="6">
        <v>0</v>
      </c>
      <c r="CN17" s="6">
        <f>IF(EQ17&gt;=70, 5, 0)</f>
        <v>0</v>
      </c>
      <c r="CO17" s="6">
        <v>0</v>
      </c>
      <c r="CP17" s="6"/>
      <c r="CQ17" s="6">
        <v>0</v>
      </c>
      <c r="CR17" s="7"/>
      <c r="CS17" s="7">
        <f>IF(FA17&gt;=70, 6, 0)</f>
        <v>6</v>
      </c>
      <c r="CT17" s="7">
        <v>0</v>
      </c>
      <c r="CU17" s="6">
        <v>20</v>
      </c>
      <c r="CV17" s="7">
        <v>6</v>
      </c>
      <c r="CW17" s="7">
        <v>6</v>
      </c>
      <c r="CX17" s="7">
        <v>0</v>
      </c>
      <c r="CY17" s="7">
        <v>0</v>
      </c>
      <c r="CZ17" s="7">
        <f>IF(AND(DQ17&gt;0,DU17&gt;0),4,0)</f>
        <v>4</v>
      </c>
      <c r="DA17" s="7">
        <f>IF(AND(ED17&gt;0,EI17&gt;0,EN17&gt;0),4,0)</f>
        <v>4</v>
      </c>
      <c r="DB17" s="7">
        <f>IF(SUM(BV17,BX17,CA17,CB17,CD17,CG17,CJ17,CK17,CM17,CO17)&gt;-1,4,0)</f>
        <v>4</v>
      </c>
      <c r="DC17" s="7">
        <f>IF(FA17&gt;0,4,0)</f>
        <v>4</v>
      </c>
      <c r="DD17" s="6">
        <f>5+10</f>
        <v>15</v>
      </c>
      <c r="DE17" s="10">
        <f>SUM(AR17:DD17)</f>
        <v>88</v>
      </c>
      <c r="DF17" s="10">
        <v>50</v>
      </c>
      <c r="DG17" s="17">
        <f>DE17+DF17</f>
        <v>138</v>
      </c>
      <c r="DH17" s="1">
        <v>82.86</v>
      </c>
      <c r="DI17" s="18">
        <v>100</v>
      </c>
      <c r="DJ17" s="18">
        <v>100</v>
      </c>
      <c r="DK17" s="29">
        <f>AVERAGE(DI17:DJ17)</f>
        <v>100</v>
      </c>
      <c r="DL17" s="1">
        <v>0</v>
      </c>
      <c r="DM17" s="29">
        <v>85</v>
      </c>
      <c r="DN17" s="1">
        <v>80</v>
      </c>
      <c r="DO17" s="1">
        <v>80</v>
      </c>
      <c r="DP17" s="1">
        <f>IF(DO17&gt;68, 68, DO17)</f>
        <v>68</v>
      </c>
      <c r="DQ17" s="1">
        <f>MAX(DN17,DP17)</f>
        <v>80</v>
      </c>
      <c r="DR17" s="29">
        <v>0</v>
      </c>
      <c r="DS17" s="29">
        <v>75</v>
      </c>
      <c r="DT17" s="29">
        <f>IF(DS17&gt;68,68,DS17)</f>
        <v>68</v>
      </c>
      <c r="DU17" s="29">
        <f>MAX(DR17,DT17)</f>
        <v>68</v>
      </c>
      <c r="DV17" s="18">
        <v>0</v>
      </c>
      <c r="DW17" s="18">
        <v>0</v>
      </c>
      <c r="DX17" s="1"/>
      <c r="DY17" s="15">
        <f>AVERAGE(DH17,DK17:DM17, DQ17, DU17)</f>
        <v>69.31</v>
      </c>
      <c r="DZ17" s="1">
        <v>60</v>
      </c>
      <c r="EA17" s="1">
        <v>66.67</v>
      </c>
      <c r="EB17" s="1">
        <v>0</v>
      </c>
      <c r="EC17" s="1">
        <f>IF(EB17&gt;68,68,EB17)</f>
        <v>0</v>
      </c>
      <c r="ED17" s="1">
        <f>MAX(DZ17:EA17,EC17)</f>
        <v>66.67</v>
      </c>
      <c r="EE17" s="29">
        <v>44.44</v>
      </c>
      <c r="EF17" s="29">
        <v>53.33</v>
      </c>
      <c r="EG17" s="29">
        <v>0</v>
      </c>
      <c r="EH17" s="29">
        <f>IF(EG17&gt;68,68,EG17)</f>
        <v>0</v>
      </c>
      <c r="EI17" s="29">
        <f>MAX(EE17:EF17)</f>
        <v>53.33</v>
      </c>
      <c r="EJ17" s="1">
        <v>44.44</v>
      </c>
      <c r="EK17" s="1">
        <v>46.67</v>
      </c>
      <c r="EL17" s="1">
        <v>0</v>
      </c>
      <c r="EM17" s="1">
        <f>IF(EL17&gt;68,68,EL17)</f>
        <v>0</v>
      </c>
      <c r="EN17" s="1">
        <f>MAX(EJ17:EK17,EM17)</f>
        <v>46.67</v>
      </c>
      <c r="EO17" s="29">
        <v>0</v>
      </c>
      <c r="EP17" s="29">
        <v>0</v>
      </c>
      <c r="EQ17" s="29"/>
      <c r="ER17" s="15">
        <f>AVERAGE(ED17,EI17,EN17,EQ17)</f>
        <v>55.556666666666672</v>
      </c>
      <c r="ES17" s="1">
        <v>26.67</v>
      </c>
      <c r="ET17" s="1">
        <v>40</v>
      </c>
      <c r="EU17" s="1">
        <f>MIN(MAX(ES17:ET17)+0.2*FA17, 100)</f>
        <v>57.2</v>
      </c>
      <c r="EV17" s="29">
        <v>58.33</v>
      </c>
      <c r="EW17" s="29">
        <v>0</v>
      </c>
      <c r="EX17" s="29">
        <f>MIN(MAX(EV17:EW17)+0.15*FA17, 100)</f>
        <v>71.23</v>
      </c>
      <c r="EY17" s="1">
        <v>86</v>
      </c>
      <c r="EZ17" s="1">
        <v>0</v>
      </c>
      <c r="FA17" s="1">
        <f>MAX(EY17:EZ17)</f>
        <v>86</v>
      </c>
      <c r="FB17" s="15">
        <f>AVERAGE(EU17,EX17,FA17)</f>
        <v>71.476666666666674</v>
      </c>
      <c r="FC17" s="3">
        <v>0.25</v>
      </c>
      <c r="FD17" s="3">
        <v>0.2</v>
      </c>
      <c r="FE17" s="3">
        <v>0.25</v>
      </c>
      <c r="FF17" s="3">
        <v>0.3</v>
      </c>
      <c r="FG17" s="25">
        <f>MIN(IF(C17="Yes",AQ17+DG17,0),100)</f>
        <v>100</v>
      </c>
      <c r="FH17" s="25">
        <f>IF(FL17&lt;0,FG17+FL17*-4,FG17)</f>
        <v>100</v>
      </c>
      <c r="FI17" s="25">
        <f>MIN(IF(C17="Yes",AQ17+DY17,0), 100)</f>
        <v>74.31</v>
      </c>
      <c r="FJ17" s="25">
        <f>MIN(IF(C17="Yes",AQ17+ER17,0),100)</f>
        <v>60.556666666666672</v>
      </c>
      <c r="FK17" s="25">
        <f>MIN(IF(C17="Yes",AQ17+FB17,0), 100)</f>
        <v>76.476666666666674</v>
      </c>
      <c r="FL17" s="26">
        <f>FC17*FG17+FD17*FI17+FE17*FJ17+FF17*FK17</f>
        <v>77.944166666666675</v>
      </c>
      <c r="FM17" s="26">
        <f>FC17*FH17+FD17*FI17+FE17*FJ17+FF17*FK17</f>
        <v>77.944166666666675</v>
      </c>
    </row>
    <row r="18" spans="1:169" customFormat="1" x14ac:dyDescent="0.3">
      <c r="A18" s="30">
        <v>1402017033</v>
      </c>
      <c r="B18" t="s">
        <v>106</v>
      </c>
      <c r="C18" s="2" t="s">
        <v>107</v>
      </c>
      <c r="D18" s="6">
        <v>1</v>
      </c>
      <c r="E18" s="6">
        <v>1</v>
      </c>
      <c r="F18" s="7">
        <v>1</v>
      </c>
      <c r="G18" s="7"/>
      <c r="H18" s="6">
        <v>1</v>
      </c>
      <c r="I18" s="6">
        <v>1</v>
      </c>
      <c r="J18" s="7">
        <v>1</v>
      </c>
      <c r="K18" s="7"/>
      <c r="L18" s="6">
        <v>1</v>
      </c>
      <c r="M18" s="8"/>
      <c r="N18" s="7"/>
      <c r="O18" s="7"/>
      <c r="P18" s="6"/>
      <c r="Q18" s="8"/>
      <c r="R18" s="7"/>
      <c r="S18" s="7">
        <v>1</v>
      </c>
      <c r="T18" s="6"/>
      <c r="U18" s="16"/>
      <c r="V18" s="7"/>
      <c r="W18" s="7"/>
      <c r="X18" s="6">
        <v>1</v>
      </c>
      <c r="Y18" s="6"/>
      <c r="Z18" s="7">
        <v>1</v>
      </c>
      <c r="AA18" s="7"/>
      <c r="AB18" s="6"/>
      <c r="AC18" s="6"/>
      <c r="AD18" s="7"/>
      <c r="AE18" s="8"/>
      <c r="AF18" s="10">
        <v>14</v>
      </c>
      <c r="AG18" s="10">
        <v>10</v>
      </c>
      <c r="AH18" s="10">
        <f>COUNT(D18:AE18)</f>
        <v>10</v>
      </c>
      <c r="AI18" s="22">
        <f>IF(C18="Yes",(AF18-AH18+(DG18-50)/AG18)/AF18,0)</f>
        <v>0.7857142857142857</v>
      </c>
      <c r="AJ18" s="11">
        <f>SUM(D18:AE18)</f>
        <v>10</v>
      </c>
      <c r="AK18" s="10">
        <f>MAX(AJ18-AL18-AM18,0)*-1</f>
        <v>0</v>
      </c>
      <c r="AL18" s="10">
        <v>10</v>
      </c>
      <c r="AM18" s="10">
        <v>3</v>
      </c>
      <c r="AN18" s="7">
        <f>AJ18+AK18+AO18</f>
        <v>10</v>
      </c>
      <c r="AO18" s="6"/>
      <c r="AP18" s="3">
        <v>0.5</v>
      </c>
      <c r="AQ18" s="15">
        <f>MIN(AN18,AL18)*AP18</f>
        <v>5</v>
      </c>
      <c r="AR18" s="6">
        <v>0</v>
      </c>
      <c r="AS18" s="6">
        <v>0</v>
      </c>
      <c r="AT18" s="6">
        <v>2</v>
      </c>
      <c r="AU18" s="6">
        <v>0</v>
      </c>
      <c r="AV18" s="7"/>
      <c r="AW18" s="7">
        <v>0</v>
      </c>
      <c r="AX18" s="7"/>
      <c r="AY18" s="7">
        <v>0</v>
      </c>
      <c r="AZ18" s="6"/>
      <c r="BA18" s="6">
        <v>3</v>
      </c>
      <c r="BB18" s="6"/>
      <c r="BC18" s="6">
        <v>0</v>
      </c>
      <c r="BD18" s="7"/>
      <c r="BE18" s="7">
        <f>IF(ED18&gt;=70, 5, 0)</f>
        <v>0</v>
      </c>
      <c r="BF18" s="7"/>
      <c r="BG18" s="7"/>
      <c r="BH18" s="7">
        <v>0</v>
      </c>
      <c r="BI18" s="6"/>
      <c r="BJ18" s="6">
        <f>IF(EU18&gt;=70, 6, 0)</f>
        <v>0</v>
      </c>
      <c r="BK18" s="6">
        <v>0</v>
      </c>
      <c r="BL18" s="7">
        <v>0</v>
      </c>
      <c r="BM18" s="7">
        <v>-5</v>
      </c>
      <c r="BN18" s="7">
        <v>-5</v>
      </c>
      <c r="BO18" s="6"/>
      <c r="BP18" s="6">
        <f>IF(EX18&gt;=70, 6, 0)</f>
        <v>0</v>
      </c>
      <c r="BQ18" s="6">
        <v>-5</v>
      </c>
      <c r="BR18" s="7"/>
      <c r="BS18" s="7">
        <v>0</v>
      </c>
      <c r="BT18" s="7">
        <v>0</v>
      </c>
      <c r="BU18" s="6">
        <v>5</v>
      </c>
      <c r="BV18" s="6">
        <v>0</v>
      </c>
      <c r="BW18" s="6">
        <f>IF(EI18&gt;=70, 5, 0)</f>
        <v>0</v>
      </c>
      <c r="BX18" s="6">
        <v>0</v>
      </c>
      <c r="BY18" s="6">
        <v>0</v>
      </c>
      <c r="BZ18" s="6">
        <v>0</v>
      </c>
      <c r="CA18" s="6">
        <v>0</v>
      </c>
      <c r="CB18" s="6">
        <v>0</v>
      </c>
      <c r="CC18" s="6">
        <v>0</v>
      </c>
      <c r="CD18" s="6">
        <v>0</v>
      </c>
      <c r="CE18" s="6">
        <v>0</v>
      </c>
      <c r="CF18" s="6">
        <v>0</v>
      </c>
      <c r="CG18" s="6">
        <v>0</v>
      </c>
      <c r="CH18" s="6">
        <v>0</v>
      </c>
      <c r="CI18" s="6">
        <v>0</v>
      </c>
      <c r="CJ18" s="7">
        <v>0</v>
      </c>
      <c r="CK18" s="7">
        <v>0</v>
      </c>
      <c r="CL18" s="7">
        <v>0</v>
      </c>
      <c r="CM18" s="6">
        <v>0</v>
      </c>
      <c r="CN18" s="6">
        <f>IF(EQ18&gt;=70, 5, 0)</f>
        <v>0</v>
      </c>
      <c r="CO18" s="6">
        <v>-5</v>
      </c>
      <c r="CP18" s="6"/>
      <c r="CQ18" s="6">
        <v>0</v>
      </c>
      <c r="CR18" s="7"/>
      <c r="CS18" s="7">
        <f>IF(FA18&gt;=70, 6, 0)</f>
        <v>6</v>
      </c>
      <c r="CT18" s="7">
        <v>0</v>
      </c>
      <c r="CU18" s="6">
        <v>20</v>
      </c>
      <c r="CV18" s="7">
        <v>0</v>
      </c>
      <c r="CW18" s="7">
        <v>0</v>
      </c>
      <c r="CX18" s="7">
        <v>25</v>
      </c>
      <c r="CY18" s="7">
        <v>6</v>
      </c>
      <c r="CZ18" s="7">
        <f>IF(AND(DQ18&gt;0,DU18&gt;0),4,0)</f>
        <v>0</v>
      </c>
      <c r="DA18" s="7">
        <f>IF(AND(ED18&gt;0,EI18&gt;0,EN18&gt;0),4,0)</f>
        <v>4</v>
      </c>
      <c r="DB18" s="7">
        <f>IF(SUM(BV18,BX18,CA18,CB18,CD18,CG18,CJ18,CK18,CM18,CO18)&gt;-1,4,0)</f>
        <v>0</v>
      </c>
      <c r="DC18" s="7">
        <f>IF(FA18&gt;0,4,0)</f>
        <v>4</v>
      </c>
      <c r="DD18" s="6">
        <f>10+5</f>
        <v>15</v>
      </c>
      <c r="DE18" s="10">
        <f>SUM(AR18:DD18)</f>
        <v>70</v>
      </c>
      <c r="DF18" s="10">
        <v>50</v>
      </c>
      <c r="DG18" s="17">
        <f>DE18+DF18</f>
        <v>120</v>
      </c>
      <c r="DH18" s="1">
        <v>80</v>
      </c>
      <c r="DI18" s="18">
        <v>100</v>
      </c>
      <c r="DJ18" s="18">
        <v>100</v>
      </c>
      <c r="DK18" s="29">
        <f>AVERAGE(DI18:DJ18)</f>
        <v>100</v>
      </c>
      <c r="DL18" s="1">
        <v>90</v>
      </c>
      <c r="DM18" s="29">
        <v>60</v>
      </c>
      <c r="DN18" s="1">
        <v>90</v>
      </c>
      <c r="DO18" s="1">
        <v>90</v>
      </c>
      <c r="DP18" s="1">
        <f>IF(DO18&gt;68, 68, DO18)</f>
        <v>68</v>
      </c>
      <c r="DQ18" s="1">
        <f>MAX(DN18,DP18)</f>
        <v>90</v>
      </c>
      <c r="DR18" s="29">
        <v>0</v>
      </c>
      <c r="DS18" s="29"/>
      <c r="DT18" s="29">
        <f>IF(DS18&gt;68,68,DS18)</f>
        <v>0</v>
      </c>
      <c r="DU18" s="29">
        <f>MAX(DR18,DT18)</f>
        <v>0</v>
      </c>
      <c r="DV18" s="18">
        <v>0</v>
      </c>
      <c r="DW18" s="18">
        <v>0</v>
      </c>
      <c r="DX18" s="1"/>
      <c r="DY18" s="15">
        <f>AVERAGE(DH18,DK18:DM18, DQ18, DU18)</f>
        <v>70</v>
      </c>
      <c r="DZ18" s="1">
        <v>33.33</v>
      </c>
      <c r="EA18" s="1">
        <v>33.33</v>
      </c>
      <c r="EB18" s="1">
        <v>0</v>
      </c>
      <c r="EC18" s="1">
        <f>IF(EB18&gt;68,68,EB18)</f>
        <v>0</v>
      </c>
      <c r="ED18" s="1">
        <f>MAX(DZ18:EA18,EC18)</f>
        <v>33.33</v>
      </c>
      <c r="EE18" s="29">
        <v>61.11</v>
      </c>
      <c r="EF18" s="29">
        <v>60</v>
      </c>
      <c r="EG18" s="29">
        <v>0</v>
      </c>
      <c r="EH18" s="29">
        <f>IF(EG18&gt;68,68,EG18)</f>
        <v>0</v>
      </c>
      <c r="EI18" s="29">
        <f>MAX(EE18:EF18)</f>
        <v>61.11</v>
      </c>
      <c r="EJ18" s="1">
        <v>61.11</v>
      </c>
      <c r="EK18" s="1">
        <v>73.33</v>
      </c>
      <c r="EL18" s="1">
        <v>0</v>
      </c>
      <c r="EM18" s="1">
        <f>IF(EL18&gt;68,68,EL18)</f>
        <v>0</v>
      </c>
      <c r="EN18" s="1">
        <f>MAX(EJ18:EK18,EM18)</f>
        <v>73.33</v>
      </c>
      <c r="EO18" s="29">
        <v>0</v>
      </c>
      <c r="EP18" s="29">
        <v>0</v>
      </c>
      <c r="EQ18" s="29"/>
      <c r="ER18" s="15">
        <f>AVERAGE(ED18,EI18,EN18,EQ18)</f>
        <v>55.923333333333325</v>
      </c>
      <c r="ES18" s="1">
        <v>13.33</v>
      </c>
      <c r="ET18" s="1">
        <v>0</v>
      </c>
      <c r="EU18" s="1">
        <f>MIN(MAX(ES18:ET18)+0.2*FA18, 100)</f>
        <v>32.93</v>
      </c>
      <c r="EV18" s="29">
        <v>50</v>
      </c>
      <c r="EW18" s="29">
        <v>0</v>
      </c>
      <c r="EX18" s="29">
        <f>MIN(MAX(EV18:EW18)+0.15*FA18, 100)</f>
        <v>64.7</v>
      </c>
      <c r="EY18" s="1">
        <v>98</v>
      </c>
      <c r="EZ18" s="1">
        <v>0</v>
      </c>
      <c r="FA18" s="1">
        <f>MAX(EY18:EZ18)</f>
        <v>98</v>
      </c>
      <c r="FB18" s="15">
        <f>AVERAGE(EU18,EX18,FA18)</f>
        <v>65.209999999999994</v>
      </c>
      <c r="FC18" s="3">
        <v>0.25</v>
      </c>
      <c r="FD18" s="3">
        <v>0.2</v>
      </c>
      <c r="FE18" s="3">
        <v>0.25</v>
      </c>
      <c r="FF18" s="3">
        <v>0.3</v>
      </c>
      <c r="FG18" s="25">
        <f>MIN(IF(C18="Yes",AQ18+DG18,0),100)</f>
        <v>100</v>
      </c>
      <c r="FH18" s="25">
        <f>IF(FL18&lt;0,FG18+FL18*-4,FG18)</f>
        <v>100</v>
      </c>
      <c r="FI18" s="25">
        <f>MIN(IF(C18="Yes",AQ18+DY18,0), 100)</f>
        <v>75</v>
      </c>
      <c r="FJ18" s="25">
        <f>MIN(IF(C18="Yes",AQ18+ER18,0),100)</f>
        <v>60.923333333333325</v>
      </c>
      <c r="FK18" s="25">
        <f>MIN(IF(C18="Yes",AQ18+FB18,0), 100)</f>
        <v>70.209999999999994</v>
      </c>
      <c r="FL18" s="26">
        <f>FC18*FG18+FD18*FI18+FE18*FJ18+FF18*FK18</f>
        <v>76.293833333333325</v>
      </c>
      <c r="FM18" s="26">
        <f>FC18*FH18+FD18*FI18+FE18*FJ18+FF18*FK18</f>
        <v>76.293833333333325</v>
      </c>
    </row>
    <row r="19" spans="1:169" customFormat="1" x14ac:dyDescent="0.3">
      <c r="A19" s="30">
        <v>1402017039</v>
      </c>
      <c r="B19" t="s">
        <v>106</v>
      </c>
      <c r="C19" s="2" t="s">
        <v>107</v>
      </c>
      <c r="D19" s="6"/>
      <c r="E19" s="6">
        <v>1</v>
      </c>
      <c r="F19" s="7">
        <v>1</v>
      </c>
      <c r="G19" s="7"/>
      <c r="H19" s="6"/>
      <c r="I19" s="6">
        <v>1</v>
      </c>
      <c r="J19" s="7"/>
      <c r="K19" s="7"/>
      <c r="L19" s="6"/>
      <c r="M19" s="8"/>
      <c r="N19" s="7"/>
      <c r="O19" s="7"/>
      <c r="P19" s="6"/>
      <c r="Q19" s="8"/>
      <c r="R19" s="7">
        <v>0</v>
      </c>
      <c r="S19" s="7"/>
      <c r="T19" s="6">
        <v>1</v>
      </c>
      <c r="U19" s="16"/>
      <c r="V19" s="7">
        <v>1</v>
      </c>
      <c r="W19" s="7"/>
      <c r="X19" s="6"/>
      <c r="Y19" s="6"/>
      <c r="Z19" s="7"/>
      <c r="AA19" s="7"/>
      <c r="AB19" s="6"/>
      <c r="AC19" s="6"/>
      <c r="AD19" s="7"/>
      <c r="AE19" s="8"/>
      <c r="AF19" s="10">
        <v>14</v>
      </c>
      <c r="AG19" s="10">
        <v>10</v>
      </c>
      <c r="AH19" s="10">
        <f>COUNT(D19:AE19)</f>
        <v>6</v>
      </c>
      <c r="AI19" s="22">
        <f>IF(C19="Yes",(AF19-AH19+(DG19-50)/AG19)/AF19,0)</f>
        <v>1.0357142857142858</v>
      </c>
      <c r="AJ19" s="11">
        <f>SUM(D19:AE19)</f>
        <v>5</v>
      </c>
      <c r="AK19" s="10">
        <f>MAX(AJ19-AL19-AM19,0)*-1</f>
        <v>0</v>
      </c>
      <c r="AL19" s="10">
        <v>10</v>
      </c>
      <c r="AM19" s="10">
        <v>3</v>
      </c>
      <c r="AN19" s="7">
        <f>AJ19+AK19+AO19</f>
        <v>5</v>
      </c>
      <c r="AO19" s="6"/>
      <c r="AP19" s="3">
        <v>0.5</v>
      </c>
      <c r="AQ19" s="15">
        <f>MIN(AN19,AL19)*AP19</f>
        <v>2.5</v>
      </c>
      <c r="AR19" s="6">
        <v>0</v>
      </c>
      <c r="AS19" s="6">
        <v>0</v>
      </c>
      <c r="AT19" s="6">
        <v>1</v>
      </c>
      <c r="AU19" s="6">
        <v>0</v>
      </c>
      <c r="AV19" s="7"/>
      <c r="AW19" s="7">
        <v>0</v>
      </c>
      <c r="AX19" s="7"/>
      <c r="AY19" s="7">
        <v>0</v>
      </c>
      <c r="AZ19" s="6"/>
      <c r="BA19" s="6">
        <v>3</v>
      </c>
      <c r="BB19" s="6"/>
      <c r="BC19" s="6">
        <v>0</v>
      </c>
      <c r="BD19" s="7"/>
      <c r="BE19" s="7">
        <f>IF(ED19&gt;=70, 5, 0)</f>
        <v>5</v>
      </c>
      <c r="BF19" s="7"/>
      <c r="BG19" s="7"/>
      <c r="BH19" s="7">
        <v>0</v>
      </c>
      <c r="BI19" s="6"/>
      <c r="BJ19" s="6">
        <f>IF(EU19&gt;=70, 6, 0)</f>
        <v>0</v>
      </c>
      <c r="BK19" s="6">
        <v>0</v>
      </c>
      <c r="BL19" s="7">
        <v>0</v>
      </c>
      <c r="BM19" s="7">
        <v>0</v>
      </c>
      <c r="BN19" s="7">
        <v>0</v>
      </c>
      <c r="BO19" s="6">
        <v>11</v>
      </c>
      <c r="BP19" s="6">
        <f>IF(EX19&gt;=70, 6, 0)</f>
        <v>6</v>
      </c>
      <c r="BQ19" s="6">
        <v>0</v>
      </c>
      <c r="BR19" s="7"/>
      <c r="BS19" s="7">
        <v>0</v>
      </c>
      <c r="BT19" s="7">
        <v>0</v>
      </c>
      <c r="BU19" s="6">
        <v>5</v>
      </c>
      <c r="BV19" s="6">
        <v>0</v>
      </c>
      <c r="BW19" s="6">
        <f>IF(EI19&gt;=70, 5, 0)</f>
        <v>5</v>
      </c>
      <c r="BX19" s="6">
        <v>0</v>
      </c>
      <c r="BY19" s="6">
        <v>0</v>
      </c>
      <c r="BZ19" s="6">
        <v>0</v>
      </c>
      <c r="CA19" s="6">
        <v>0</v>
      </c>
      <c r="CB19" s="6">
        <v>0</v>
      </c>
      <c r="CC19" s="6">
        <v>0</v>
      </c>
      <c r="CD19" s="6">
        <v>0</v>
      </c>
      <c r="CE19" s="6">
        <v>0</v>
      </c>
      <c r="CF19" s="6">
        <v>0</v>
      </c>
      <c r="CG19" s="6">
        <v>0</v>
      </c>
      <c r="CH19" s="6">
        <v>0</v>
      </c>
      <c r="CI19" s="6">
        <v>0</v>
      </c>
      <c r="CJ19" s="7">
        <v>0</v>
      </c>
      <c r="CK19" s="7">
        <v>0</v>
      </c>
      <c r="CL19" s="7">
        <v>0</v>
      </c>
      <c r="CM19" s="6">
        <v>0</v>
      </c>
      <c r="CN19" s="6">
        <f>IF(EQ19&gt;=70, 5, 0)</f>
        <v>0</v>
      </c>
      <c r="CO19" s="6">
        <v>-5</v>
      </c>
      <c r="CP19" s="6"/>
      <c r="CQ19" s="6">
        <v>0</v>
      </c>
      <c r="CR19" s="7"/>
      <c r="CS19" s="7">
        <f>IF(FA19&gt;=70, 6, 0)</f>
        <v>6</v>
      </c>
      <c r="CT19" s="7">
        <v>0</v>
      </c>
      <c r="CU19" s="6">
        <v>20</v>
      </c>
      <c r="CV19" s="7">
        <v>0</v>
      </c>
      <c r="CW19" s="7">
        <v>0</v>
      </c>
      <c r="CX19" s="7">
        <v>0</v>
      </c>
      <c r="CY19" s="7">
        <v>0</v>
      </c>
      <c r="CZ19" s="7">
        <f>IF(AND(DQ19&gt;0,DU19&gt;0),4,0)</f>
        <v>0</v>
      </c>
      <c r="DA19" s="7">
        <f>IF(AND(ED19&gt;0,EI19&gt;0,EN19&gt;0),4,0)</f>
        <v>4</v>
      </c>
      <c r="DB19" s="7">
        <f>IF(SUM(BV19,BX19,CA19,CB19,CD19,CG19,CJ19,CK19,CM19,CO19)&gt;-1,4,0)</f>
        <v>0</v>
      </c>
      <c r="DC19" s="7">
        <f>IF(FA19&gt;0,4,0)</f>
        <v>4</v>
      </c>
      <c r="DD19" s="6"/>
      <c r="DE19" s="10">
        <f>SUM(AR19:DD19)</f>
        <v>65</v>
      </c>
      <c r="DF19" s="10">
        <v>50</v>
      </c>
      <c r="DG19" s="17">
        <f>DE19+DF19</f>
        <v>115</v>
      </c>
      <c r="DH19" s="1">
        <v>77.14</v>
      </c>
      <c r="DI19" s="18">
        <v>100</v>
      </c>
      <c r="DJ19" s="18">
        <v>100</v>
      </c>
      <c r="DK19" s="29">
        <f>AVERAGE(DI19:DJ19)</f>
        <v>100</v>
      </c>
      <c r="DL19" s="1">
        <v>100</v>
      </c>
      <c r="DM19" s="29">
        <v>60</v>
      </c>
      <c r="DN19" s="1">
        <v>0</v>
      </c>
      <c r="DO19" s="1">
        <v>0</v>
      </c>
      <c r="DP19" s="1">
        <f>IF(DO19&gt;68, 68, DO19)</f>
        <v>0</v>
      </c>
      <c r="DQ19" s="1">
        <f>MAX(DN19,DP19)</f>
        <v>0</v>
      </c>
      <c r="DR19" s="29">
        <v>0</v>
      </c>
      <c r="DS19" s="29"/>
      <c r="DT19" s="29">
        <f>IF(DS19&gt;68,68,DS19)</f>
        <v>0</v>
      </c>
      <c r="DU19" s="29">
        <f>MAX(DR19,DT19)</f>
        <v>0</v>
      </c>
      <c r="DV19" s="18">
        <v>0</v>
      </c>
      <c r="DW19" s="18">
        <v>0</v>
      </c>
      <c r="DX19" s="1"/>
      <c r="DY19" s="15">
        <f>AVERAGE(DH19,DK19:DM19, DQ19, DU19)</f>
        <v>56.19</v>
      </c>
      <c r="DZ19" s="1">
        <v>73.33</v>
      </c>
      <c r="EA19" s="1">
        <v>66.67</v>
      </c>
      <c r="EB19" s="1">
        <v>0</v>
      </c>
      <c r="EC19" s="1">
        <f>IF(EB19&gt;68,68,EB19)</f>
        <v>0</v>
      </c>
      <c r="ED19" s="1">
        <f>MAX(DZ19:EA19,EC19)</f>
        <v>73.33</v>
      </c>
      <c r="EE19" s="29">
        <v>22.22</v>
      </c>
      <c r="EF19" s="29">
        <v>73.33</v>
      </c>
      <c r="EG19" s="29">
        <v>0</v>
      </c>
      <c r="EH19" s="29">
        <f>IF(EG19&gt;68,68,EG19)</f>
        <v>0</v>
      </c>
      <c r="EI19" s="29">
        <f>MAX(EE19:EF19)</f>
        <v>73.33</v>
      </c>
      <c r="EJ19" s="1">
        <v>22.22</v>
      </c>
      <c r="EK19" s="1">
        <v>66.67</v>
      </c>
      <c r="EL19" s="1">
        <v>0</v>
      </c>
      <c r="EM19" s="1">
        <f>IF(EL19&gt;68,68,EL19)</f>
        <v>0</v>
      </c>
      <c r="EN19" s="1">
        <f>MAX(EJ19:EK19,EM19)</f>
        <v>66.67</v>
      </c>
      <c r="EO19" s="29">
        <v>0</v>
      </c>
      <c r="EP19" s="29">
        <v>0</v>
      </c>
      <c r="EQ19" s="29"/>
      <c r="ER19" s="15">
        <f>AVERAGE(ED19,EI19,EN19,EQ19)</f>
        <v>71.11</v>
      </c>
      <c r="ES19" s="1">
        <v>6.67</v>
      </c>
      <c r="ET19" s="1">
        <v>0</v>
      </c>
      <c r="EU19" s="1">
        <f>MIN(MAX(ES19:ET19)+0.2*FA19, 100)</f>
        <v>24.07</v>
      </c>
      <c r="EV19" s="29">
        <v>58.33</v>
      </c>
      <c r="EW19" s="29">
        <v>0</v>
      </c>
      <c r="EX19" s="29">
        <f>MIN(MAX(EV19:EW19)+0.15*FA19, 100)</f>
        <v>71.38</v>
      </c>
      <c r="EY19" s="1">
        <v>87</v>
      </c>
      <c r="EZ19" s="1">
        <v>0</v>
      </c>
      <c r="FA19" s="1">
        <f>MAX(EY19:EZ19)</f>
        <v>87</v>
      </c>
      <c r="FB19" s="15">
        <f>AVERAGE(EU19,EX19,FA19)</f>
        <v>60.816666666666663</v>
      </c>
      <c r="FC19" s="3">
        <v>0.25</v>
      </c>
      <c r="FD19" s="3">
        <v>0.2</v>
      </c>
      <c r="FE19" s="3">
        <v>0.25</v>
      </c>
      <c r="FF19" s="3">
        <v>0.3</v>
      </c>
      <c r="FG19" s="25">
        <f>MIN(IF(C19="Yes",AQ19+DG19,0),100)</f>
        <v>100</v>
      </c>
      <c r="FH19" s="25">
        <f>IF(FL19&lt;0,FG19+FL19*-4,FG19)</f>
        <v>100</v>
      </c>
      <c r="FI19" s="25">
        <f>MIN(IF(C19="Yes",AQ19+DY19,0), 100)</f>
        <v>58.69</v>
      </c>
      <c r="FJ19" s="25">
        <f>MIN(IF(C19="Yes",AQ19+ER19,0),100)</f>
        <v>73.61</v>
      </c>
      <c r="FK19" s="25">
        <f>MIN(IF(C19="Yes",AQ19+FB19,0), 100)</f>
        <v>63.316666666666663</v>
      </c>
      <c r="FL19" s="26">
        <f>FC19*FG19+FD19*FI19+FE19*FJ19+FF19*FK19</f>
        <v>74.135500000000008</v>
      </c>
      <c r="FM19" s="26">
        <f>FC19*FH19+FD19*FI19+FE19*FJ19+FF19*FK19</f>
        <v>74.135500000000008</v>
      </c>
    </row>
    <row r="20" spans="1:169" customFormat="1" x14ac:dyDescent="0.3">
      <c r="A20">
        <v>1402019018</v>
      </c>
      <c r="B20" t="s">
        <v>104</v>
      </c>
      <c r="C20" s="2" t="s">
        <v>107</v>
      </c>
      <c r="D20" s="6">
        <v>1</v>
      </c>
      <c r="E20" s="6"/>
      <c r="F20" s="7"/>
      <c r="G20" s="7"/>
      <c r="H20" s="6">
        <v>1</v>
      </c>
      <c r="I20" s="6"/>
      <c r="J20" s="7"/>
      <c r="K20" s="7"/>
      <c r="L20" s="6"/>
      <c r="M20" s="8"/>
      <c r="N20" s="7"/>
      <c r="O20" s="7"/>
      <c r="P20" s="6"/>
      <c r="Q20" s="8"/>
      <c r="R20" s="7">
        <v>0</v>
      </c>
      <c r="S20" s="7"/>
      <c r="T20" s="6"/>
      <c r="U20" s="16"/>
      <c r="V20" s="7"/>
      <c r="W20" s="7"/>
      <c r="X20" s="6">
        <v>1</v>
      </c>
      <c r="Y20" s="6"/>
      <c r="Z20" s="7"/>
      <c r="AA20" s="7"/>
      <c r="AB20" s="6"/>
      <c r="AC20" s="6"/>
      <c r="AD20" s="7"/>
      <c r="AE20" s="8"/>
      <c r="AF20" s="10">
        <v>14</v>
      </c>
      <c r="AG20" s="10">
        <v>10</v>
      </c>
      <c r="AH20" s="10">
        <f>COUNT(D20:AE20)</f>
        <v>4</v>
      </c>
      <c r="AI20" s="22">
        <f>IF(C20="Yes",(AF20-AH20+(DG20-50)/AG20)/AF20,0)</f>
        <v>1.0357142857142858</v>
      </c>
      <c r="AJ20" s="11">
        <f>SUM(D20:AE20)</f>
        <v>3</v>
      </c>
      <c r="AK20" s="10">
        <f>MAX(AJ20-AL20-AM20,0)*-1</f>
        <v>0</v>
      </c>
      <c r="AL20" s="10">
        <v>10</v>
      </c>
      <c r="AM20" s="10">
        <v>3</v>
      </c>
      <c r="AN20" s="7">
        <f>AJ20+AK20+AO20</f>
        <v>3</v>
      </c>
      <c r="AO20" s="6"/>
      <c r="AP20" s="3">
        <v>0.5</v>
      </c>
      <c r="AQ20" s="15">
        <f>MIN(AN20,AL20)*AP20</f>
        <v>1.5</v>
      </c>
      <c r="AR20" s="6">
        <v>0</v>
      </c>
      <c r="AS20" s="6">
        <v>0</v>
      </c>
      <c r="AT20" s="6">
        <v>3</v>
      </c>
      <c r="AU20" s="6">
        <v>0</v>
      </c>
      <c r="AV20" s="7"/>
      <c r="AW20" s="7">
        <v>0</v>
      </c>
      <c r="AX20" s="7"/>
      <c r="AY20" s="7">
        <v>0</v>
      </c>
      <c r="AZ20" s="6"/>
      <c r="BA20" s="6">
        <v>3</v>
      </c>
      <c r="BB20" s="6"/>
      <c r="BC20" s="6">
        <v>0</v>
      </c>
      <c r="BD20" s="7"/>
      <c r="BE20" s="7">
        <f>IF(ED20&gt;=70, 5, 0)</f>
        <v>0</v>
      </c>
      <c r="BF20" s="7"/>
      <c r="BG20" s="7"/>
      <c r="BH20" s="7">
        <v>0</v>
      </c>
      <c r="BI20" s="6"/>
      <c r="BJ20" s="6">
        <f>IF(EU20&gt;=70, 6, 0)</f>
        <v>0</v>
      </c>
      <c r="BK20" s="6">
        <v>0</v>
      </c>
      <c r="BL20" s="7">
        <v>0</v>
      </c>
      <c r="BM20" s="7">
        <v>0</v>
      </c>
      <c r="BN20" s="7">
        <v>0</v>
      </c>
      <c r="BO20" s="6"/>
      <c r="BP20" s="6">
        <f>IF(EX20&gt;=70, 6, 0)</f>
        <v>0</v>
      </c>
      <c r="BQ20" s="6">
        <v>-5</v>
      </c>
      <c r="BR20" s="7"/>
      <c r="BS20" s="7">
        <v>0</v>
      </c>
      <c r="BT20" s="7">
        <v>0</v>
      </c>
      <c r="BU20" s="6">
        <v>5</v>
      </c>
      <c r="BV20" s="6">
        <v>0</v>
      </c>
      <c r="BW20" s="6">
        <f>IF(EI20&gt;=70, 5, 0)</f>
        <v>0</v>
      </c>
      <c r="BX20" s="6">
        <v>0</v>
      </c>
      <c r="BY20" s="6">
        <v>0</v>
      </c>
      <c r="BZ20" s="6">
        <v>0</v>
      </c>
      <c r="CA20" s="6">
        <v>0</v>
      </c>
      <c r="CB20" s="6">
        <v>0</v>
      </c>
      <c r="CC20" s="6">
        <v>0</v>
      </c>
      <c r="CD20" s="6">
        <v>0</v>
      </c>
      <c r="CE20" s="6">
        <v>0</v>
      </c>
      <c r="CF20" s="6">
        <v>0</v>
      </c>
      <c r="CG20" s="6">
        <v>0</v>
      </c>
      <c r="CH20" s="6">
        <v>0</v>
      </c>
      <c r="CI20" s="6">
        <v>0</v>
      </c>
      <c r="CJ20" s="7">
        <v>0</v>
      </c>
      <c r="CK20" s="7">
        <v>0</v>
      </c>
      <c r="CL20" s="7">
        <v>0</v>
      </c>
      <c r="CM20" s="6">
        <v>0</v>
      </c>
      <c r="CN20" s="6">
        <f>IF(EQ20&gt;=70, 5, 0)</f>
        <v>0</v>
      </c>
      <c r="CO20" s="6">
        <v>0</v>
      </c>
      <c r="CP20" s="6"/>
      <c r="CQ20" s="6">
        <v>0</v>
      </c>
      <c r="CR20" s="7"/>
      <c r="CS20" s="7">
        <f>IF(FA20&gt;=70, 6, 0)</f>
        <v>6</v>
      </c>
      <c r="CT20" s="7">
        <v>-5</v>
      </c>
      <c r="CU20" s="6"/>
      <c r="CV20" s="7">
        <v>6</v>
      </c>
      <c r="CW20" s="7">
        <v>6</v>
      </c>
      <c r="CX20" s="7">
        <v>0</v>
      </c>
      <c r="CY20" s="7">
        <v>0</v>
      </c>
      <c r="CZ20" s="7">
        <f>IF(AND(DQ20&gt;0,DU20&gt;0),4,0)</f>
        <v>4</v>
      </c>
      <c r="DA20" s="7">
        <f>IF(AND(ED20&gt;0,EI20&gt;0,EN20&gt;0),4,0)</f>
        <v>4</v>
      </c>
      <c r="DB20" s="7">
        <f>IF(SUM(BV20,BX20,CA20,CB20,CD20,CG20,CJ20,CK20,CM20,CO20)&gt;-1,4,0)</f>
        <v>4</v>
      </c>
      <c r="DC20" s="7">
        <f>IF(FA20&gt;0,4,0)</f>
        <v>4</v>
      </c>
      <c r="DD20" s="6">
        <f>5+5</f>
        <v>10</v>
      </c>
      <c r="DE20" s="10">
        <f>SUM(AR20:DD20)</f>
        <v>45</v>
      </c>
      <c r="DF20" s="10">
        <v>50</v>
      </c>
      <c r="DG20" s="17">
        <f>DE20+DF20</f>
        <v>95</v>
      </c>
      <c r="DH20" s="1">
        <v>77.14</v>
      </c>
      <c r="DI20" s="18">
        <v>100</v>
      </c>
      <c r="DJ20" s="18">
        <v>100</v>
      </c>
      <c r="DK20" s="29">
        <f>AVERAGE(DI20:DJ20)</f>
        <v>100</v>
      </c>
      <c r="DL20" s="1">
        <v>80</v>
      </c>
      <c r="DM20" s="29">
        <v>85</v>
      </c>
      <c r="DN20" s="1">
        <v>80</v>
      </c>
      <c r="DO20" s="1">
        <v>80</v>
      </c>
      <c r="DP20" s="1">
        <f>IF(DO20&gt;68, 68, DO20)</f>
        <v>68</v>
      </c>
      <c r="DQ20" s="1">
        <f>MAX(DN20,DP20)</f>
        <v>80</v>
      </c>
      <c r="DR20" s="29">
        <v>0</v>
      </c>
      <c r="DS20" s="29">
        <v>90</v>
      </c>
      <c r="DT20" s="29">
        <f>IF(DS20&gt;68,68,DS20)</f>
        <v>68</v>
      </c>
      <c r="DU20" s="29">
        <f>MAX(DR20,DT20)</f>
        <v>68</v>
      </c>
      <c r="DV20" s="18">
        <v>0</v>
      </c>
      <c r="DW20" s="18">
        <v>0</v>
      </c>
      <c r="DX20" s="1"/>
      <c r="DY20" s="15">
        <f>AVERAGE(DH20,DK20:DM20, DQ20, DU20)</f>
        <v>81.69</v>
      </c>
      <c r="DZ20" s="1">
        <v>26.67</v>
      </c>
      <c r="EA20" s="1">
        <v>33.33</v>
      </c>
      <c r="EB20" s="1">
        <v>0</v>
      </c>
      <c r="EC20" s="1">
        <f>IF(EB20&gt;68,68,EB20)</f>
        <v>0</v>
      </c>
      <c r="ED20" s="1">
        <f>MAX(DZ20:EA20,EC20)</f>
        <v>33.33</v>
      </c>
      <c r="EE20" s="29">
        <v>11.11</v>
      </c>
      <c r="EF20" s="29">
        <v>60</v>
      </c>
      <c r="EG20" s="29">
        <v>0</v>
      </c>
      <c r="EH20" s="29">
        <f>IF(EG20&gt;68,68,EG20)</f>
        <v>0</v>
      </c>
      <c r="EI20" s="29">
        <f>MAX(EE20:EF20)</f>
        <v>60</v>
      </c>
      <c r="EJ20" s="1">
        <v>11.11</v>
      </c>
      <c r="EK20" s="1">
        <v>86.67</v>
      </c>
      <c r="EL20" s="1">
        <v>0</v>
      </c>
      <c r="EM20" s="1">
        <f>IF(EL20&gt;68,68,EL20)</f>
        <v>0</v>
      </c>
      <c r="EN20" s="1">
        <f>MAX(EJ20:EK20,EM20)</f>
        <v>86.67</v>
      </c>
      <c r="EO20" s="29">
        <v>0</v>
      </c>
      <c r="EP20" s="29">
        <v>0</v>
      </c>
      <c r="EQ20" s="29"/>
      <c r="ER20" s="15">
        <f>AVERAGE(ED20,EI20,EN20,EQ20)</f>
        <v>60</v>
      </c>
      <c r="ES20" s="1">
        <v>26.67</v>
      </c>
      <c r="ET20" s="1">
        <v>0</v>
      </c>
      <c r="EU20" s="1">
        <f>MIN(MAX(ES20:ET20)+0.2*FA20, 100)</f>
        <v>41.07</v>
      </c>
      <c r="EV20" s="29">
        <v>50</v>
      </c>
      <c r="EW20" s="29">
        <v>0</v>
      </c>
      <c r="EX20" s="29">
        <f>MIN(MAX(EV20:EW20)+0.15*FA20, 100)</f>
        <v>60.8</v>
      </c>
      <c r="EY20" s="1">
        <v>72</v>
      </c>
      <c r="EZ20" s="1">
        <v>0</v>
      </c>
      <c r="FA20" s="1">
        <f>MAX(EY20:EZ20)</f>
        <v>72</v>
      </c>
      <c r="FB20" s="15">
        <f>AVERAGE(EU20,EX20,FA20)</f>
        <v>57.956666666666671</v>
      </c>
      <c r="FC20" s="3">
        <v>0.25</v>
      </c>
      <c r="FD20" s="3">
        <v>0.2</v>
      </c>
      <c r="FE20" s="3">
        <v>0.25</v>
      </c>
      <c r="FF20" s="3">
        <v>0.3</v>
      </c>
      <c r="FG20" s="25">
        <f>MIN(IF(C20="Yes",AQ20+DG20,0),100)</f>
        <v>96.5</v>
      </c>
      <c r="FH20" s="25">
        <f>IF(FL20&lt;0,FG20+FL20*-4,FG20)</f>
        <v>96.5</v>
      </c>
      <c r="FI20" s="25">
        <f>MIN(IF(C20="Yes",AQ20+DY20,0), 100)</f>
        <v>83.19</v>
      </c>
      <c r="FJ20" s="25">
        <f>MIN(IF(C20="Yes",AQ20+ER20,0),100)</f>
        <v>61.5</v>
      </c>
      <c r="FK20" s="25">
        <f>MIN(IF(C20="Yes",AQ20+FB20,0), 100)</f>
        <v>59.456666666666671</v>
      </c>
      <c r="FL20" s="26">
        <f>FC20*FG20+FD20*FI20+FE20*FJ20+FF20*FK20</f>
        <v>73.975000000000009</v>
      </c>
      <c r="FM20" s="26">
        <f>FC20*FH20+FD20*FI20+FE20*FJ20+FF20*FK20</f>
        <v>73.975000000000009</v>
      </c>
    </row>
    <row r="21" spans="1:169" customFormat="1" x14ac:dyDescent="0.3">
      <c r="A21" s="30">
        <v>1402017011</v>
      </c>
      <c r="B21" t="s">
        <v>106</v>
      </c>
      <c r="C21" s="2" t="s">
        <v>107</v>
      </c>
      <c r="D21" s="6"/>
      <c r="E21" s="6">
        <v>1</v>
      </c>
      <c r="F21" s="7">
        <v>1</v>
      </c>
      <c r="G21" s="7"/>
      <c r="H21" s="6">
        <v>1</v>
      </c>
      <c r="I21" s="6">
        <v>1</v>
      </c>
      <c r="J21" s="7"/>
      <c r="K21" s="7"/>
      <c r="L21" s="6">
        <v>1</v>
      </c>
      <c r="M21" s="8"/>
      <c r="N21" s="7"/>
      <c r="O21" s="7"/>
      <c r="P21" s="6"/>
      <c r="Q21" s="8"/>
      <c r="R21" s="7">
        <v>1</v>
      </c>
      <c r="S21" s="7"/>
      <c r="T21" s="6">
        <v>1</v>
      </c>
      <c r="U21" s="16"/>
      <c r="V21" s="7"/>
      <c r="W21" s="7"/>
      <c r="X21" s="6"/>
      <c r="Y21" s="6"/>
      <c r="Z21" s="7"/>
      <c r="AA21" s="7"/>
      <c r="AB21" s="6">
        <v>1</v>
      </c>
      <c r="AC21" s="6"/>
      <c r="AD21" s="7"/>
      <c r="AE21" s="8"/>
      <c r="AF21" s="10">
        <v>14</v>
      </c>
      <c r="AG21" s="10">
        <v>10</v>
      </c>
      <c r="AH21" s="10">
        <f>COUNT(D21:AE21)</f>
        <v>8</v>
      </c>
      <c r="AI21" s="22">
        <f>IF(C21="Yes",(AF21-AH21+(DG21-50)/AG21)/AF21,0)</f>
        <v>0.81428571428571428</v>
      </c>
      <c r="AJ21" s="11">
        <f>SUM(D21:AE21)</f>
        <v>8</v>
      </c>
      <c r="AK21" s="10">
        <f>MAX(AJ21-AL21-AM21,0)*-1</f>
        <v>0</v>
      </c>
      <c r="AL21" s="10">
        <v>10</v>
      </c>
      <c r="AM21" s="10">
        <v>3</v>
      </c>
      <c r="AN21" s="7">
        <f>AJ21+AK21+AO21</f>
        <v>8</v>
      </c>
      <c r="AO21" s="6"/>
      <c r="AP21" s="3">
        <v>0.5</v>
      </c>
      <c r="AQ21" s="15">
        <f>MIN(AN21,AL21)*AP21</f>
        <v>4</v>
      </c>
      <c r="AR21" s="6">
        <v>0</v>
      </c>
      <c r="AS21" s="6">
        <v>0</v>
      </c>
      <c r="AT21" s="6">
        <v>2</v>
      </c>
      <c r="AU21" s="6">
        <v>0</v>
      </c>
      <c r="AV21" s="7"/>
      <c r="AW21" s="7">
        <v>0</v>
      </c>
      <c r="AX21" s="7"/>
      <c r="AY21" s="7">
        <v>0</v>
      </c>
      <c r="AZ21" s="6"/>
      <c r="BA21" s="6">
        <v>3</v>
      </c>
      <c r="BB21" s="6"/>
      <c r="BC21" s="6">
        <v>0</v>
      </c>
      <c r="BD21" s="7"/>
      <c r="BE21" s="7">
        <f>IF(ED21&gt;=70, 5, 0)</f>
        <v>0</v>
      </c>
      <c r="BF21" s="7"/>
      <c r="BG21" s="7"/>
      <c r="BH21" s="7">
        <v>0</v>
      </c>
      <c r="BI21" s="6"/>
      <c r="BJ21" s="6">
        <f>IF(EU21&gt;=70, 6, 0)</f>
        <v>0</v>
      </c>
      <c r="BK21" s="6">
        <v>0</v>
      </c>
      <c r="BL21" s="7">
        <v>0</v>
      </c>
      <c r="BM21" s="7">
        <v>0</v>
      </c>
      <c r="BN21" s="7">
        <v>0</v>
      </c>
      <c r="BO21" s="6"/>
      <c r="BP21" s="6">
        <f>IF(EX21&gt;=70, 6, 0)</f>
        <v>6</v>
      </c>
      <c r="BQ21" s="6">
        <v>0</v>
      </c>
      <c r="BR21" s="7"/>
      <c r="BS21" s="7">
        <v>0</v>
      </c>
      <c r="BT21" s="7">
        <v>0</v>
      </c>
      <c r="BU21" s="6">
        <v>5</v>
      </c>
      <c r="BV21" s="6">
        <v>0</v>
      </c>
      <c r="BW21" s="6">
        <f>IF(EI21&gt;=70, 5, 0)</f>
        <v>0</v>
      </c>
      <c r="BX21" s="6">
        <v>0</v>
      </c>
      <c r="BY21" s="6">
        <v>0</v>
      </c>
      <c r="BZ21" s="6">
        <v>0</v>
      </c>
      <c r="CA21" s="6">
        <v>0</v>
      </c>
      <c r="CB21" s="6">
        <v>0</v>
      </c>
      <c r="CC21" s="6">
        <v>0</v>
      </c>
      <c r="CD21" s="6">
        <v>0</v>
      </c>
      <c r="CE21" s="6">
        <v>0</v>
      </c>
      <c r="CF21" s="6">
        <v>0</v>
      </c>
      <c r="CG21" s="6">
        <v>0</v>
      </c>
      <c r="CH21" s="6">
        <v>0</v>
      </c>
      <c r="CI21" s="6">
        <v>0</v>
      </c>
      <c r="CJ21" s="7">
        <v>3</v>
      </c>
      <c r="CK21" s="7">
        <v>0</v>
      </c>
      <c r="CL21" s="7">
        <v>0</v>
      </c>
      <c r="CM21" s="6">
        <v>0</v>
      </c>
      <c r="CN21" s="6">
        <f>IF(EQ21&gt;=70, 5, 0)</f>
        <v>0</v>
      </c>
      <c r="CO21" s="6">
        <v>-5</v>
      </c>
      <c r="CP21" s="6"/>
      <c r="CQ21" s="6">
        <v>0</v>
      </c>
      <c r="CR21" s="7"/>
      <c r="CS21" s="7">
        <f>IF(FA21&gt;=70, 6, 0)</f>
        <v>6</v>
      </c>
      <c r="CT21" s="7">
        <v>0</v>
      </c>
      <c r="CU21" s="6">
        <v>20</v>
      </c>
      <c r="CV21" s="7">
        <v>0</v>
      </c>
      <c r="CW21" s="7">
        <v>0</v>
      </c>
      <c r="CX21" s="7">
        <v>0</v>
      </c>
      <c r="CY21" s="7">
        <v>6</v>
      </c>
      <c r="CZ21" s="7">
        <f>IF(AND(DQ21&gt;0,DU21&gt;0),4,0)</f>
        <v>0</v>
      </c>
      <c r="DA21" s="7">
        <f>IF(AND(ED21&gt;0,EI21&gt;0,EN21&gt;0),4,0)</f>
        <v>4</v>
      </c>
      <c r="DB21" s="7">
        <f>IF(SUM(BV21,BX21,CA21,CB21,CD21,CG21,CJ21,CK21,CM21,CO21)&gt;-1,4,0)</f>
        <v>0</v>
      </c>
      <c r="DC21" s="7">
        <f>IF(FA21&gt;0,4,0)</f>
        <v>4</v>
      </c>
      <c r="DD21" s="6"/>
      <c r="DE21" s="10">
        <f>SUM(AR21:DD21)</f>
        <v>54</v>
      </c>
      <c r="DF21" s="10">
        <v>50</v>
      </c>
      <c r="DG21" s="17">
        <f>DE21+DF21</f>
        <v>104</v>
      </c>
      <c r="DH21" s="1">
        <v>57.14</v>
      </c>
      <c r="DI21" s="18">
        <v>100</v>
      </c>
      <c r="DJ21" s="18">
        <v>100</v>
      </c>
      <c r="DK21" s="29">
        <f>AVERAGE(DI21:DJ21)</f>
        <v>100</v>
      </c>
      <c r="DL21" s="1">
        <v>90</v>
      </c>
      <c r="DM21" s="29">
        <v>45</v>
      </c>
      <c r="DN21" s="1">
        <v>0</v>
      </c>
      <c r="DO21" s="1">
        <v>0</v>
      </c>
      <c r="DP21" s="1">
        <f>IF(DO21&gt;68, 68, DO21)</f>
        <v>0</v>
      </c>
      <c r="DQ21" s="1">
        <f>MAX(DN21,DP21)</f>
        <v>0</v>
      </c>
      <c r="DR21" s="29">
        <v>0</v>
      </c>
      <c r="DS21" s="29"/>
      <c r="DT21" s="29">
        <f>IF(DS21&gt;68,68,DS21)</f>
        <v>0</v>
      </c>
      <c r="DU21" s="29">
        <f>MAX(DR21,DT21)</f>
        <v>0</v>
      </c>
      <c r="DV21" s="18">
        <v>0</v>
      </c>
      <c r="DW21" s="18">
        <v>0</v>
      </c>
      <c r="DX21" s="1"/>
      <c r="DY21" s="15">
        <f>AVERAGE(DH21,DK21:DM21, DQ21, DU21)</f>
        <v>48.69</v>
      </c>
      <c r="DZ21" s="1">
        <v>53.33</v>
      </c>
      <c r="EA21" s="1">
        <v>66.67</v>
      </c>
      <c r="EB21" s="1">
        <v>0</v>
      </c>
      <c r="EC21" s="1">
        <f>IF(EB21&gt;68,68,EB21)</f>
        <v>0</v>
      </c>
      <c r="ED21" s="1">
        <f>MAX(DZ21:EA21,EC21)</f>
        <v>66.67</v>
      </c>
      <c r="EE21" s="29">
        <v>55.56</v>
      </c>
      <c r="EF21" s="29">
        <v>40</v>
      </c>
      <c r="EG21" s="29">
        <v>46.67</v>
      </c>
      <c r="EH21" s="29">
        <f>IF(EG21&gt;68,68,EG21)</f>
        <v>46.67</v>
      </c>
      <c r="EI21" s="29">
        <f>MAX(EE21:EF21)</f>
        <v>55.56</v>
      </c>
      <c r="EJ21" s="1">
        <v>55.56</v>
      </c>
      <c r="EK21" s="1">
        <v>73.33</v>
      </c>
      <c r="EL21" s="1">
        <v>0</v>
      </c>
      <c r="EM21" s="1">
        <f>IF(EL21&gt;68,68,EL21)</f>
        <v>0</v>
      </c>
      <c r="EN21" s="1">
        <f>MAX(EJ21:EK21,EM21)</f>
        <v>73.33</v>
      </c>
      <c r="EO21" s="29">
        <v>0</v>
      </c>
      <c r="EP21" s="29">
        <v>0</v>
      </c>
      <c r="EQ21" s="29"/>
      <c r="ER21" s="15">
        <f>AVERAGE(ED21,EI21,EN21,EQ21)</f>
        <v>65.186666666666667</v>
      </c>
      <c r="ES21" s="1">
        <v>13.33</v>
      </c>
      <c r="ET21" s="1">
        <v>0</v>
      </c>
      <c r="EU21" s="1">
        <f>MIN(MAX(ES21:ET21)+0.2*FA21, 100)</f>
        <v>30.53</v>
      </c>
      <c r="EV21" s="29">
        <v>58.33</v>
      </c>
      <c r="EW21" s="29">
        <v>0</v>
      </c>
      <c r="EX21" s="29">
        <f>MIN(MAX(EV21:EW21)+0.15*FA21, 100)</f>
        <v>71.23</v>
      </c>
      <c r="EY21" s="1">
        <v>86</v>
      </c>
      <c r="EZ21" s="1">
        <v>0</v>
      </c>
      <c r="FA21" s="1">
        <f>MAX(EY21:EZ21)</f>
        <v>86</v>
      </c>
      <c r="FB21" s="15">
        <f>AVERAGE(EU21,EX21,FA21)</f>
        <v>62.586666666666666</v>
      </c>
      <c r="FC21" s="3">
        <v>0.25</v>
      </c>
      <c r="FD21" s="3">
        <v>0.2</v>
      </c>
      <c r="FE21" s="3">
        <v>0.25</v>
      </c>
      <c r="FF21" s="3">
        <v>0.3</v>
      </c>
      <c r="FG21" s="25">
        <f>MIN(IF(C21="Yes",AQ21+DG21,0),100)</f>
        <v>100</v>
      </c>
      <c r="FH21" s="25">
        <f>IF(FL21&lt;0,FG21+FL21*-4,FG21)</f>
        <v>100</v>
      </c>
      <c r="FI21" s="25">
        <f>MIN(IF(C21="Yes",AQ21+DY21,0), 100)</f>
        <v>52.69</v>
      </c>
      <c r="FJ21" s="25">
        <f>MIN(IF(C21="Yes",AQ21+ER21,0),100)</f>
        <v>69.186666666666667</v>
      </c>
      <c r="FK21" s="25">
        <f>MIN(IF(C21="Yes",AQ21+FB21,0), 100)</f>
        <v>66.586666666666673</v>
      </c>
      <c r="FL21" s="26">
        <f>FC21*FG21+FD21*FI21+FE21*FJ21+FF21*FK21</f>
        <v>72.810666666666663</v>
      </c>
      <c r="FM21" s="26">
        <f>FC21*FH21+FD21*FI21+FE21*FJ21+FF21*FK21</f>
        <v>72.810666666666663</v>
      </c>
    </row>
    <row r="22" spans="1:169" customFormat="1" x14ac:dyDescent="0.3">
      <c r="A22">
        <v>1402019109</v>
      </c>
      <c r="B22" t="s">
        <v>104</v>
      </c>
      <c r="C22" s="2" t="s">
        <v>107</v>
      </c>
      <c r="D22" s="6"/>
      <c r="E22" s="6"/>
      <c r="F22" s="7"/>
      <c r="G22" s="7"/>
      <c r="H22" s="6">
        <v>0</v>
      </c>
      <c r="I22" s="6"/>
      <c r="J22" s="7"/>
      <c r="K22" s="7"/>
      <c r="L22" s="6">
        <v>1</v>
      </c>
      <c r="M22" s="8"/>
      <c r="N22" s="7"/>
      <c r="O22" s="7"/>
      <c r="P22" s="6"/>
      <c r="Q22" s="8"/>
      <c r="R22" s="7">
        <v>1</v>
      </c>
      <c r="S22" s="7"/>
      <c r="T22" s="6"/>
      <c r="U22" s="16"/>
      <c r="V22" s="7"/>
      <c r="W22" s="7"/>
      <c r="X22" s="6"/>
      <c r="Y22" s="6"/>
      <c r="Z22" s="7"/>
      <c r="AA22" s="7"/>
      <c r="AB22" s="6"/>
      <c r="AC22" s="6"/>
      <c r="AD22" s="7"/>
      <c r="AE22" s="8"/>
      <c r="AF22" s="10">
        <v>14</v>
      </c>
      <c r="AG22" s="10">
        <v>10</v>
      </c>
      <c r="AH22" s="10">
        <f>COUNT(D22:AE22)</f>
        <v>3</v>
      </c>
      <c r="AI22" s="22">
        <f>IF(C22="Yes",(AF22-AH22+(DG22-50)/AG22)/AF22,0)</f>
        <v>1.05</v>
      </c>
      <c r="AJ22" s="11">
        <f>SUM(D22:AE22)</f>
        <v>2</v>
      </c>
      <c r="AK22" s="10">
        <f>MAX(AJ22-AL22-AM22,0)*-1</f>
        <v>0</v>
      </c>
      <c r="AL22" s="10">
        <v>10</v>
      </c>
      <c r="AM22" s="10">
        <v>3</v>
      </c>
      <c r="AN22" s="7">
        <f>AJ22+AK22+AO22</f>
        <v>2</v>
      </c>
      <c r="AO22" s="6"/>
      <c r="AP22" s="3">
        <v>0.5</v>
      </c>
      <c r="AQ22" s="15">
        <f>MIN(AN22,AL22)*AP22</f>
        <v>1</v>
      </c>
      <c r="AR22" s="6">
        <v>0</v>
      </c>
      <c r="AS22" s="6">
        <v>0</v>
      </c>
      <c r="AT22" s="6">
        <v>3</v>
      </c>
      <c r="AU22" s="6">
        <v>0</v>
      </c>
      <c r="AV22" s="7"/>
      <c r="AW22" s="7">
        <v>0</v>
      </c>
      <c r="AX22" s="7"/>
      <c r="AY22" s="7">
        <v>0</v>
      </c>
      <c r="AZ22" s="6"/>
      <c r="BA22" s="6">
        <v>0</v>
      </c>
      <c r="BB22" s="6"/>
      <c r="BC22" s="6">
        <v>-5</v>
      </c>
      <c r="BD22" s="7"/>
      <c r="BE22" s="7">
        <f>IF(ED22&gt;=70, 5, 0)</f>
        <v>5</v>
      </c>
      <c r="BF22" s="7"/>
      <c r="BG22" s="7"/>
      <c r="BH22" s="7">
        <v>0</v>
      </c>
      <c r="BI22" s="6"/>
      <c r="BJ22" s="6">
        <f>IF(EU22&gt;=70, 6, 0)</f>
        <v>0</v>
      </c>
      <c r="BK22" s="6">
        <v>0</v>
      </c>
      <c r="BL22" s="7">
        <v>0</v>
      </c>
      <c r="BM22" s="7">
        <v>-5</v>
      </c>
      <c r="BN22" s="7">
        <v>0</v>
      </c>
      <c r="BO22" s="6"/>
      <c r="BP22" s="6">
        <f>IF(EX22&gt;=70, 6, 0)</f>
        <v>0</v>
      </c>
      <c r="BQ22" s="6">
        <v>-5</v>
      </c>
      <c r="BR22" s="7"/>
      <c r="BS22" s="7">
        <v>0</v>
      </c>
      <c r="BT22" s="7">
        <v>0</v>
      </c>
      <c r="BU22" s="6">
        <v>5</v>
      </c>
      <c r="BV22" s="6">
        <v>0</v>
      </c>
      <c r="BW22" s="6">
        <f>IF(EI22&gt;=70, 5, 0)</f>
        <v>5</v>
      </c>
      <c r="BX22" s="6">
        <v>0</v>
      </c>
      <c r="BY22" s="6">
        <v>0</v>
      </c>
      <c r="BZ22" s="6">
        <v>0</v>
      </c>
      <c r="CA22" s="6">
        <v>0</v>
      </c>
      <c r="CB22" s="6">
        <v>0</v>
      </c>
      <c r="CC22" s="6">
        <v>0</v>
      </c>
      <c r="CD22" s="6">
        <v>0</v>
      </c>
      <c r="CE22" s="6">
        <v>0</v>
      </c>
      <c r="CF22" s="6">
        <v>0</v>
      </c>
      <c r="CG22" s="6">
        <v>0</v>
      </c>
      <c r="CH22" s="6">
        <v>0</v>
      </c>
      <c r="CI22" s="6">
        <v>0</v>
      </c>
      <c r="CJ22" s="7">
        <v>0</v>
      </c>
      <c r="CK22" s="7">
        <v>0</v>
      </c>
      <c r="CL22" s="7">
        <v>0</v>
      </c>
      <c r="CM22" s="6">
        <v>0</v>
      </c>
      <c r="CN22" s="6">
        <f>IF(EQ22&gt;=70, 5, 0)</f>
        <v>0</v>
      </c>
      <c r="CO22" s="6">
        <v>0</v>
      </c>
      <c r="CP22" s="6"/>
      <c r="CQ22" s="6">
        <v>0</v>
      </c>
      <c r="CR22" s="7"/>
      <c r="CS22" s="7">
        <f>IF(FA22&gt;=70, 6, 0)</f>
        <v>6</v>
      </c>
      <c r="CT22" s="7">
        <v>0</v>
      </c>
      <c r="CU22" s="6"/>
      <c r="CV22" s="7">
        <v>6</v>
      </c>
      <c r="CW22" s="7">
        <v>6</v>
      </c>
      <c r="CX22" s="7">
        <v>0</v>
      </c>
      <c r="CY22" s="7">
        <v>0</v>
      </c>
      <c r="CZ22" s="7">
        <f>IF(AND(DQ22&gt;0,DU22&gt;0),4,0)</f>
        <v>4</v>
      </c>
      <c r="DA22" s="7">
        <f>IF(AND(ED22&gt;0,EI22&gt;0,EN22&gt;0),4,0)</f>
        <v>4</v>
      </c>
      <c r="DB22" s="7">
        <f>IF(SUM(BV22,BX22,CA22,CB22,CD22,CG22,CJ22,CK22,CM22,CO22)&gt;-1,4,0)</f>
        <v>4</v>
      </c>
      <c r="DC22" s="7">
        <f>IF(FA22&gt;0,4,0)</f>
        <v>4</v>
      </c>
      <c r="DD22" s="6"/>
      <c r="DE22" s="10">
        <f>SUM(AR22:DD22)</f>
        <v>37</v>
      </c>
      <c r="DF22" s="10">
        <v>50</v>
      </c>
      <c r="DG22" s="17">
        <f>DE22+DF22</f>
        <v>87</v>
      </c>
      <c r="DH22" s="1">
        <v>80</v>
      </c>
      <c r="DI22" s="18">
        <v>100</v>
      </c>
      <c r="DJ22" s="18">
        <v>50</v>
      </c>
      <c r="DK22" s="29">
        <f>AVERAGE(DI22:DJ22)</f>
        <v>75</v>
      </c>
      <c r="DL22" s="1">
        <v>0</v>
      </c>
      <c r="DM22" s="29">
        <v>85</v>
      </c>
      <c r="DN22" s="1">
        <v>75</v>
      </c>
      <c r="DO22" s="1">
        <v>75</v>
      </c>
      <c r="DP22" s="1">
        <f>IF(DO22&gt;68, 68, DO22)</f>
        <v>68</v>
      </c>
      <c r="DQ22" s="1">
        <f>MAX(DN22,DP22)</f>
        <v>75</v>
      </c>
      <c r="DR22" s="29">
        <v>0</v>
      </c>
      <c r="DS22" s="29">
        <v>65</v>
      </c>
      <c r="DT22" s="29">
        <f>IF(DS22&gt;68,68,DS22)</f>
        <v>65</v>
      </c>
      <c r="DU22" s="29">
        <f>MAX(DR22,DT22)</f>
        <v>65</v>
      </c>
      <c r="DV22" s="18">
        <v>0</v>
      </c>
      <c r="DW22" s="18">
        <v>0</v>
      </c>
      <c r="DX22" s="1"/>
      <c r="DY22" s="15">
        <f>AVERAGE(DH22,DK22:DM22, DQ22, DU22)</f>
        <v>63.333333333333336</v>
      </c>
      <c r="DZ22" s="1">
        <v>93.33</v>
      </c>
      <c r="EA22" s="1">
        <v>0</v>
      </c>
      <c r="EB22" s="1">
        <v>0</v>
      </c>
      <c r="EC22" s="1">
        <f>IF(EB22&gt;68,68,EB22)</f>
        <v>0</v>
      </c>
      <c r="ED22" s="1">
        <f>MAX(DZ22:EA22,EC22)</f>
        <v>93.33</v>
      </c>
      <c r="EE22" s="29">
        <v>27.78</v>
      </c>
      <c r="EF22" s="29">
        <v>73.33</v>
      </c>
      <c r="EG22" s="29">
        <v>0</v>
      </c>
      <c r="EH22" s="29">
        <f>IF(EG22&gt;68,68,EG22)</f>
        <v>0</v>
      </c>
      <c r="EI22" s="29">
        <f>MAX(EE22:EF22)</f>
        <v>73.33</v>
      </c>
      <c r="EJ22" s="1">
        <v>27.78</v>
      </c>
      <c r="EK22" s="1">
        <v>73.33</v>
      </c>
      <c r="EL22" s="1">
        <v>0</v>
      </c>
      <c r="EM22" s="1">
        <f>IF(EL22&gt;68,68,EL22)</f>
        <v>0</v>
      </c>
      <c r="EN22" s="1">
        <f>MAX(EJ22:EK22,EM22)</f>
        <v>73.33</v>
      </c>
      <c r="EO22" s="29">
        <v>0</v>
      </c>
      <c r="EP22" s="29">
        <v>0</v>
      </c>
      <c r="EQ22" s="29"/>
      <c r="ER22" s="15">
        <f>AVERAGE(ED22,EI22,EN22,EQ22)</f>
        <v>79.99666666666667</v>
      </c>
      <c r="ES22" s="1">
        <v>13.33</v>
      </c>
      <c r="ET22" s="1">
        <v>0</v>
      </c>
      <c r="EU22" s="1">
        <f>MIN(MAX(ES22:ET22)+0.2*FA22, 100)</f>
        <v>28.130000000000003</v>
      </c>
      <c r="EV22" s="29">
        <v>58.33</v>
      </c>
      <c r="EW22" s="29">
        <v>0</v>
      </c>
      <c r="EX22" s="29">
        <f>MIN(MAX(EV22:EW22)+0.15*FA22, 100)</f>
        <v>69.429999999999993</v>
      </c>
      <c r="EY22" s="1">
        <v>74</v>
      </c>
      <c r="EZ22" s="1">
        <v>0</v>
      </c>
      <c r="FA22" s="1">
        <f>MAX(EY22:EZ22)</f>
        <v>74</v>
      </c>
      <c r="FB22" s="15">
        <f>AVERAGE(EU22,EX22,FA22)</f>
        <v>57.186666666666667</v>
      </c>
      <c r="FC22" s="3">
        <v>0.25</v>
      </c>
      <c r="FD22" s="3">
        <v>0.2</v>
      </c>
      <c r="FE22" s="3">
        <v>0.25</v>
      </c>
      <c r="FF22" s="3">
        <v>0.3</v>
      </c>
      <c r="FG22" s="25">
        <f>MIN(IF(C22="Yes",AQ22+DG22,0),100)</f>
        <v>88</v>
      </c>
      <c r="FH22" s="25">
        <f>IF(FL22&lt;0,FG22+FL22*-4,FG22)</f>
        <v>88</v>
      </c>
      <c r="FI22" s="25">
        <f>MIN(IF(C22="Yes",AQ22+DY22,0), 100)</f>
        <v>64.333333333333343</v>
      </c>
      <c r="FJ22" s="25">
        <f>MIN(IF(C22="Yes",AQ22+ER22,0),100)</f>
        <v>80.99666666666667</v>
      </c>
      <c r="FK22" s="25">
        <f>MIN(IF(C22="Yes",AQ22+FB22,0), 100)</f>
        <v>58.186666666666667</v>
      </c>
      <c r="FL22" s="26">
        <f>FC22*FG22+FD22*FI22+FE22*FJ22+FF22*FK22</f>
        <v>72.571833333333331</v>
      </c>
      <c r="FM22" s="26">
        <f>FC22*FH22+FD22*FI22+FE22*FJ22+FF22*FK22</f>
        <v>72.571833333333331</v>
      </c>
    </row>
    <row r="23" spans="1:169" customFormat="1" x14ac:dyDescent="0.3">
      <c r="A23">
        <v>1402019066</v>
      </c>
      <c r="B23" t="s">
        <v>104</v>
      </c>
      <c r="C23" s="2" t="s">
        <v>107</v>
      </c>
      <c r="D23" s="6"/>
      <c r="E23" s="6"/>
      <c r="F23" s="7"/>
      <c r="G23" s="7"/>
      <c r="H23" s="6">
        <v>0</v>
      </c>
      <c r="I23" s="6"/>
      <c r="J23" s="7">
        <v>1</v>
      </c>
      <c r="K23" s="7"/>
      <c r="L23" s="6"/>
      <c r="M23" s="8"/>
      <c r="N23" s="7"/>
      <c r="O23" s="7"/>
      <c r="P23" s="6"/>
      <c r="Q23" s="8"/>
      <c r="R23" s="7">
        <v>0</v>
      </c>
      <c r="S23" s="7"/>
      <c r="T23" s="6"/>
      <c r="U23" s="16"/>
      <c r="V23" s="7">
        <v>1</v>
      </c>
      <c r="W23" s="7"/>
      <c r="X23" s="6"/>
      <c r="Y23" s="6"/>
      <c r="Z23" s="7"/>
      <c r="AA23" s="7"/>
      <c r="AB23" s="6"/>
      <c r="AC23" s="6"/>
      <c r="AD23" s="7"/>
      <c r="AE23" s="8"/>
      <c r="AF23" s="10">
        <v>14</v>
      </c>
      <c r="AG23" s="10">
        <v>10</v>
      </c>
      <c r="AH23" s="10">
        <f>COUNT(D23:AE23)</f>
        <v>4</v>
      </c>
      <c r="AI23" s="22">
        <f>IF(C23="Yes",(AF23-AH23+(DG23-50)/AG23)/AF23,0)</f>
        <v>1.2071428571428571</v>
      </c>
      <c r="AJ23" s="11">
        <f>SUM(D23:AE23)</f>
        <v>2</v>
      </c>
      <c r="AK23" s="10">
        <f>MAX(AJ23-AL23-AM23,0)*-1</f>
        <v>0</v>
      </c>
      <c r="AL23" s="10">
        <v>10</v>
      </c>
      <c r="AM23" s="10">
        <v>3</v>
      </c>
      <c r="AN23" s="7">
        <f>AJ23+AK23+AO23</f>
        <v>2</v>
      </c>
      <c r="AO23" s="6"/>
      <c r="AP23" s="3">
        <v>0.5</v>
      </c>
      <c r="AQ23" s="15">
        <f>MIN(AN23,AL23)*AP23</f>
        <v>1</v>
      </c>
      <c r="AR23" s="6">
        <v>0</v>
      </c>
      <c r="AS23" s="6">
        <v>0</v>
      </c>
      <c r="AT23" s="6">
        <v>4</v>
      </c>
      <c r="AU23" s="6">
        <v>0</v>
      </c>
      <c r="AV23" s="7"/>
      <c r="AW23" s="7">
        <v>0</v>
      </c>
      <c r="AX23" s="7"/>
      <c r="AY23" s="7">
        <v>0</v>
      </c>
      <c r="AZ23" s="6"/>
      <c r="BA23" s="6">
        <v>3</v>
      </c>
      <c r="BB23" s="6"/>
      <c r="BC23" s="6">
        <v>0</v>
      </c>
      <c r="BD23" s="7"/>
      <c r="BE23" s="7">
        <f>IF(ED23&gt;=70, 5, 0)</f>
        <v>0</v>
      </c>
      <c r="BF23" s="7"/>
      <c r="BG23" s="7"/>
      <c r="BH23" s="7">
        <v>0</v>
      </c>
      <c r="BI23" s="6"/>
      <c r="BJ23" s="6">
        <f>IF(EU23&gt;=70, 6, 0)</f>
        <v>0</v>
      </c>
      <c r="BK23" s="6">
        <v>0</v>
      </c>
      <c r="BL23" s="7">
        <v>0</v>
      </c>
      <c r="BM23" s="7">
        <v>0</v>
      </c>
      <c r="BN23" s="7">
        <v>0</v>
      </c>
      <c r="BO23" s="6"/>
      <c r="BP23" s="6">
        <f>IF(EX23&gt;=70, 6, 0)</f>
        <v>0</v>
      </c>
      <c r="BQ23" s="6">
        <v>0</v>
      </c>
      <c r="BR23" s="7"/>
      <c r="BS23" s="7">
        <v>0</v>
      </c>
      <c r="BT23" s="7">
        <v>0</v>
      </c>
      <c r="BU23" s="6">
        <v>5</v>
      </c>
      <c r="BV23" s="6">
        <v>0</v>
      </c>
      <c r="BW23" s="6">
        <f>IF(EI23&gt;=70, 5, 0)</f>
        <v>5</v>
      </c>
      <c r="BX23" s="6">
        <v>0</v>
      </c>
      <c r="BY23" s="6">
        <v>0</v>
      </c>
      <c r="BZ23" s="6">
        <v>0</v>
      </c>
      <c r="CA23" s="6">
        <v>0</v>
      </c>
      <c r="CB23" s="6">
        <v>0</v>
      </c>
      <c r="CC23" s="6">
        <v>0</v>
      </c>
      <c r="CD23" s="6">
        <v>0</v>
      </c>
      <c r="CE23" s="6">
        <v>0</v>
      </c>
      <c r="CF23" s="6">
        <v>0</v>
      </c>
      <c r="CG23" s="6">
        <v>0</v>
      </c>
      <c r="CH23" s="6">
        <v>0</v>
      </c>
      <c r="CI23" s="6">
        <v>0</v>
      </c>
      <c r="CJ23" s="7">
        <v>0</v>
      </c>
      <c r="CK23" s="7">
        <v>0</v>
      </c>
      <c r="CL23" s="7">
        <v>0</v>
      </c>
      <c r="CM23" s="6">
        <v>0</v>
      </c>
      <c r="CN23" s="6">
        <f>IF(EQ23&gt;=70, 5, 0)</f>
        <v>0</v>
      </c>
      <c r="CO23" s="6">
        <v>0</v>
      </c>
      <c r="CP23" s="6"/>
      <c r="CQ23" s="6">
        <v>0</v>
      </c>
      <c r="CR23" s="7"/>
      <c r="CS23" s="7">
        <f>IF(FA23&gt;=70, 6, 0)</f>
        <v>0</v>
      </c>
      <c r="CT23" s="7">
        <v>0</v>
      </c>
      <c r="CU23" s="6">
        <v>20</v>
      </c>
      <c r="CV23" s="7">
        <v>6</v>
      </c>
      <c r="CW23" s="7">
        <v>0</v>
      </c>
      <c r="CX23" s="7">
        <v>10</v>
      </c>
      <c r="CY23" s="7">
        <v>0</v>
      </c>
      <c r="CZ23" s="7">
        <f>IF(AND(DQ23&gt;0,DU23&gt;0),4,0)</f>
        <v>4</v>
      </c>
      <c r="DA23" s="7">
        <f>IF(AND(ED23&gt;0,EI23&gt;0,EN23&gt;0),4,0)</f>
        <v>4</v>
      </c>
      <c r="DB23" s="7">
        <f>IF(SUM(BV23,BX23,CA23,CB23,CD23,CG23,CJ23,CK23,CM23,CO23)&gt;-1,4,0)</f>
        <v>4</v>
      </c>
      <c r="DC23" s="7">
        <f>IF(FA23&gt;0,4,0)</f>
        <v>4</v>
      </c>
      <c r="DD23" s="6"/>
      <c r="DE23" s="10">
        <f>SUM(AR23:DD23)</f>
        <v>69</v>
      </c>
      <c r="DF23" s="10">
        <v>50</v>
      </c>
      <c r="DG23" s="17">
        <f>DE23+DF23</f>
        <v>119</v>
      </c>
      <c r="DH23" s="1">
        <v>82.86</v>
      </c>
      <c r="DI23" s="18">
        <v>75</v>
      </c>
      <c r="DJ23" s="18">
        <v>100</v>
      </c>
      <c r="DK23" s="29">
        <f>AVERAGE(DI23:DJ23)</f>
        <v>87.5</v>
      </c>
      <c r="DL23" s="1">
        <v>0</v>
      </c>
      <c r="DM23" s="29">
        <v>100</v>
      </c>
      <c r="DN23" s="1">
        <v>80</v>
      </c>
      <c r="DO23" s="1">
        <v>80</v>
      </c>
      <c r="DP23" s="1">
        <f>IF(DO23&gt;68, 68, DO23)</f>
        <v>68</v>
      </c>
      <c r="DQ23" s="1">
        <f>MAX(DN23,DP23)</f>
        <v>80</v>
      </c>
      <c r="DR23" s="29">
        <v>0</v>
      </c>
      <c r="DS23" s="29">
        <v>90</v>
      </c>
      <c r="DT23" s="29">
        <f>IF(DS23&gt;68,68,DS23)</f>
        <v>68</v>
      </c>
      <c r="DU23" s="29">
        <f>MAX(DR23,DT23)</f>
        <v>68</v>
      </c>
      <c r="DV23" s="18">
        <v>0</v>
      </c>
      <c r="DW23" s="18">
        <v>0</v>
      </c>
      <c r="DX23" s="1"/>
      <c r="DY23" s="15">
        <f>AVERAGE(DH23,DK23:DM23, DQ23, DU23)</f>
        <v>69.726666666666674</v>
      </c>
      <c r="DZ23" s="1">
        <v>60</v>
      </c>
      <c r="EA23" s="1">
        <v>60</v>
      </c>
      <c r="EB23" s="1">
        <v>80</v>
      </c>
      <c r="EC23" s="1">
        <f>IF(EB23&gt;68,68,EB23)</f>
        <v>68</v>
      </c>
      <c r="ED23" s="1">
        <f>MAX(DZ23:EA23,EC23)</f>
        <v>68</v>
      </c>
      <c r="EE23" s="29">
        <v>44.44</v>
      </c>
      <c r="EF23" s="29">
        <v>73.33</v>
      </c>
      <c r="EG23" s="29">
        <v>26.67</v>
      </c>
      <c r="EH23" s="29">
        <f>IF(EG23&gt;68,68,EG23)</f>
        <v>26.67</v>
      </c>
      <c r="EI23" s="29">
        <f>MAX(EE23:EF23)</f>
        <v>73.33</v>
      </c>
      <c r="EJ23" s="1">
        <v>44.44</v>
      </c>
      <c r="EK23" s="1">
        <v>73.33</v>
      </c>
      <c r="EL23" s="1">
        <v>73.33</v>
      </c>
      <c r="EM23" s="1">
        <f>IF(EL23&gt;68,68,EL23)</f>
        <v>68</v>
      </c>
      <c r="EN23" s="1">
        <f>MAX(EJ23:EK23,EM23)</f>
        <v>73.33</v>
      </c>
      <c r="EO23" s="29">
        <v>0</v>
      </c>
      <c r="EP23" s="29">
        <v>0</v>
      </c>
      <c r="EQ23" s="29"/>
      <c r="ER23" s="15">
        <f>AVERAGE(ED23,EI23,EN23,EQ23)</f>
        <v>71.553333333333327</v>
      </c>
      <c r="ES23" s="1">
        <v>6.67</v>
      </c>
      <c r="ET23" s="1">
        <v>0</v>
      </c>
      <c r="EU23" s="1">
        <f>MIN(MAX(ES23:ET23)+0.2*FA23, 100)</f>
        <v>18.670000000000002</v>
      </c>
      <c r="EV23" s="29">
        <v>58.33</v>
      </c>
      <c r="EW23" s="29">
        <v>0</v>
      </c>
      <c r="EX23" s="29">
        <f>MIN(MAX(EV23:EW23)+0.15*FA23, 100)</f>
        <v>67.33</v>
      </c>
      <c r="EY23" s="1">
        <v>60</v>
      </c>
      <c r="EZ23" s="1">
        <v>0</v>
      </c>
      <c r="FA23" s="1">
        <f>MAX(EY23:EZ23)</f>
        <v>60</v>
      </c>
      <c r="FB23" s="15">
        <f>AVERAGE(EU23,EX23,FA23)</f>
        <v>48.666666666666664</v>
      </c>
      <c r="FC23" s="3">
        <v>0.25</v>
      </c>
      <c r="FD23" s="3">
        <v>0.2</v>
      </c>
      <c r="FE23" s="3">
        <v>0.25</v>
      </c>
      <c r="FF23" s="3">
        <v>0.3</v>
      </c>
      <c r="FG23" s="25">
        <f>MIN(IF(C23="Yes",AQ23+DG23,0),100)</f>
        <v>100</v>
      </c>
      <c r="FH23" s="25">
        <f>IF(FL23&lt;0,FG23+FL23*-4,FG23)</f>
        <v>100</v>
      </c>
      <c r="FI23" s="25">
        <f>MIN(IF(C23="Yes",AQ23+DY23,0), 100)</f>
        <v>70.726666666666674</v>
      </c>
      <c r="FJ23" s="25">
        <f>MIN(IF(C23="Yes",AQ23+ER23,0),100)</f>
        <v>72.553333333333327</v>
      </c>
      <c r="FK23" s="25">
        <f>MIN(IF(C23="Yes",AQ23+FB23,0), 100)</f>
        <v>49.666666666666664</v>
      </c>
      <c r="FL23" s="26">
        <f>FC23*FG23+FD23*FI23+FE23*FJ23+FF23*FK23</f>
        <v>72.183666666666653</v>
      </c>
      <c r="FM23" s="26">
        <f>FC23*FH23+FD23*FI23+FE23*FJ23+FF23*FK23</f>
        <v>72.183666666666653</v>
      </c>
    </row>
    <row r="24" spans="1:169" customFormat="1" x14ac:dyDescent="0.3">
      <c r="A24">
        <v>1402019095</v>
      </c>
      <c r="B24" t="s">
        <v>104</v>
      </c>
      <c r="C24" s="2" t="s">
        <v>107</v>
      </c>
      <c r="D24" s="6"/>
      <c r="E24" s="6"/>
      <c r="F24" s="7"/>
      <c r="G24" s="7">
        <v>1</v>
      </c>
      <c r="H24" s="6"/>
      <c r="I24" s="6">
        <v>1</v>
      </c>
      <c r="J24" s="7"/>
      <c r="K24" s="7"/>
      <c r="L24" s="6"/>
      <c r="M24" s="8"/>
      <c r="N24" s="7"/>
      <c r="O24" s="7"/>
      <c r="P24" s="6"/>
      <c r="Q24" s="8"/>
      <c r="R24" s="7">
        <v>0</v>
      </c>
      <c r="S24" s="7"/>
      <c r="T24" s="6"/>
      <c r="U24" s="16"/>
      <c r="V24" s="7">
        <v>1</v>
      </c>
      <c r="W24" s="7"/>
      <c r="X24" s="6">
        <v>1</v>
      </c>
      <c r="Y24" s="6"/>
      <c r="Z24" s="7"/>
      <c r="AA24" s="7"/>
      <c r="AB24" s="6"/>
      <c r="AC24" s="6"/>
      <c r="AD24" s="7"/>
      <c r="AE24" s="8"/>
      <c r="AF24" s="10">
        <v>14</v>
      </c>
      <c r="AG24" s="10">
        <v>10</v>
      </c>
      <c r="AH24" s="10">
        <f>COUNT(D24:AE24)</f>
        <v>5</v>
      </c>
      <c r="AI24" s="22">
        <f>IF(C24="Yes",(AF24-AH24+(DG24-50)/AG24)/AF24,0)</f>
        <v>1.0857142857142856</v>
      </c>
      <c r="AJ24" s="11">
        <f>SUM(D24:AE24)</f>
        <v>4</v>
      </c>
      <c r="AK24" s="10">
        <f>MAX(AJ24-AL24-AM24,0)*-1</f>
        <v>0</v>
      </c>
      <c r="AL24" s="10">
        <v>10</v>
      </c>
      <c r="AM24" s="10">
        <v>3</v>
      </c>
      <c r="AN24" s="7">
        <f>AJ24+AK24+AO24</f>
        <v>4</v>
      </c>
      <c r="AO24" s="6"/>
      <c r="AP24" s="3">
        <v>0.5</v>
      </c>
      <c r="AQ24" s="15">
        <f>MIN(AN24,AL24)*AP24</f>
        <v>2</v>
      </c>
      <c r="AR24" s="6">
        <v>0</v>
      </c>
      <c r="AS24" s="6">
        <v>0</v>
      </c>
      <c r="AT24" s="6">
        <v>3</v>
      </c>
      <c r="AU24" s="6">
        <v>0</v>
      </c>
      <c r="AV24" s="7"/>
      <c r="AW24" s="7">
        <v>0</v>
      </c>
      <c r="AX24" s="7"/>
      <c r="AY24" s="7">
        <v>0</v>
      </c>
      <c r="AZ24" s="6"/>
      <c r="BA24" s="6">
        <v>0</v>
      </c>
      <c r="BB24" s="6"/>
      <c r="BC24" s="6">
        <v>0</v>
      </c>
      <c r="BD24" s="7"/>
      <c r="BE24" s="7">
        <f>IF(ED24&gt;=70, 5, 0)</f>
        <v>0</v>
      </c>
      <c r="BF24" s="7"/>
      <c r="BG24" s="7"/>
      <c r="BH24" s="7">
        <v>0</v>
      </c>
      <c r="BI24" s="6"/>
      <c r="BJ24" s="6">
        <f>IF(EU24&gt;=70, 6, 0)</f>
        <v>0</v>
      </c>
      <c r="BK24" s="6">
        <v>0</v>
      </c>
      <c r="BL24" s="7">
        <v>0</v>
      </c>
      <c r="BM24" s="7">
        <v>0</v>
      </c>
      <c r="BN24" s="7">
        <v>0</v>
      </c>
      <c r="BO24" s="6"/>
      <c r="BP24" s="6">
        <f>IF(EX24&gt;=70, 6, 0)</f>
        <v>0</v>
      </c>
      <c r="BQ24" s="6">
        <v>-5</v>
      </c>
      <c r="BR24" s="7"/>
      <c r="BS24" s="7">
        <v>0</v>
      </c>
      <c r="BT24" s="7">
        <v>0</v>
      </c>
      <c r="BU24" s="6">
        <v>5</v>
      </c>
      <c r="BV24" s="6">
        <v>0</v>
      </c>
      <c r="BW24" s="6">
        <f>IF(EI24&gt;=70, 5, 0)</f>
        <v>0</v>
      </c>
      <c r="BX24" s="6">
        <v>0</v>
      </c>
      <c r="BY24" s="6">
        <v>0</v>
      </c>
      <c r="BZ24" s="6">
        <v>0</v>
      </c>
      <c r="CA24" s="6">
        <v>0</v>
      </c>
      <c r="CB24" s="6">
        <v>0</v>
      </c>
      <c r="CC24" s="6">
        <v>0</v>
      </c>
      <c r="CD24" s="6">
        <v>0</v>
      </c>
      <c r="CE24" s="6">
        <v>0</v>
      </c>
      <c r="CF24" s="6">
        <v>0</v>
      </c>
      <c r="CG24" s="6">
        <v>0</v>
      </c>
      <c r="CH24" s="6">
        <v>0</v>
      </c>
      <c r="CI24" s="6">
        <v>0</v>
      </c>
      <c r="CJ24" s="7">
        <v>0</v>
      </c>
      <c r="CK24" s="7">
        <v>0</v>
      </c>
      <c r="CL24" s="7">
        <v>0</v>
      </c>
      <c r="CM24" s="6">
        <v>0</v>
      </c>
      <c r="CN24" s="6">
        <f>IF(EQ24&gt;=70, 5, 0)</f>
        <v>0</v>
      </c>
      <c r="CO24" s="6">
        <v>0</v>
      </c>
      <c r="CP24" s="6"/>
      <c r="CQ24" s="6">
        <v>0</v>
      </c>
      <c r="CR24" s="7"/>
      <c r="CS24" s="7">
        <f>IF(FA24&gt;=70, 6, 0)</f>
        <v>6</v>
      </c>
      <c r="CT24" s="7">
        <v>0</v>
      </c>
      <c r="CU24" s="6">
        <v>20</v>
      </c>
      <c r="CV24" s="7">
        <v>6</v>
      </c>
      <c r="CW24" s="7">
        <v>0</v>
      </c>
      <c r="CX24" s="7">
        <v>0</v>
      </c>
      <c r="CY24" s="7">
        <v>6</v>
      </c>
      <c r="CZ24" s="7">
        <f>IF(AND(DQ24&gt;0,DU24&gt;0),4,0)</f>
        <v>4</v>
      </c>
      <c r="DA24" s="7">
        <f>IF(AND(ED24&gt;0,EI24&gt;0,EN24&gt;0),4,0)</f>
        <v>4</v>
      </c>
      <c r="DB24" s="7">
        <f>IF(SUM(BV24,BX24,CA24,CB24,CD24,CG24,CJ24,CK24,CM24,CO24)&gt;-1,4,0)</f>
        <v>4</v>
      </c>
      <c r="DC24" s="7">
        <f>IF(FA24&gt;0,4,0)</f>
        <v>4</v>
      </c>
      <c r="DD24" s="6">
        <v>5</v>
      </c>
      <c r="DE24" s="10">
        <f>SUM(AR24:DD24)</f>
        <v>62</v>
      </c>
      <c r="DF24" s="10">
        <v>50</v>
      </c>
      <c r="DG24" s="17">
        <f>DE24+DF24</f>
        <v>112</v>
      </c>
      <c r="DH24" s="1">
        <v>77.14</v>
      </c>
      <c r="DI24" s="18">
        <v>100</v>
      </c>
      <c r="DJ24" s="18">
        <v>50</v>
      </c>
      <c r="DK24" s="29">
        <f>AVERAGE(DI24:DJ24)</f>
        <v>75</v>
      </c>
      <c r="DL24" s="1">
        <v>0</v>
      </c>
      <c r="DM24" s="29">
        <v>75</v>
      </c>
      <c r="DN24" s="1">
        <v>40</v>
      </c>
      <c r="DO24" s="1">
        <v>40</v>
      </c>
      <c r="DP24" s="1">
        <f>IF(DO24&gt;68, 68, DO24)</f>
        <v>40</v>
      </c>
      <c r="DQ24" s="1">
        <f>MAX(DN24,DP24)</f>
        <v>40</v>
      </c>
      <c r="DR24" s="29">
        <v>0</v>
      </c>
      <c r="DS24" s="29">
        <v>40</v>
      </c>
      <c r="DT24" s="29">
        <f>IF(DS24&gt;68,68,DS24)</f>
        <v>40</v>
      </c>
      <c r="DU24" s="29">
        <f>MAX(DR24,DT24)</f>
        <v>40</v>
      </c>
      <c r="DV24" s="18">
        <v>0</v>
      </c>
      <c r="DW24" s="18">
        <v>0</v>
      </c>
      <c r="DX24" s="1"/>
      <c r="DY24" s="15">
        <f>AVERAGE(DH24,DK24:DM24, DQ24, DU24)</f>
        <v>51.19</v>
      </c>
      <c r="DZ24" s="1">
        <v>46.67</v>
      </c>
      <c r="EA24" s="1">
        <v>60</v>
      </c>
      <c r="EB24" s="1">
        <v>0</v>
      </c>
      <c r="EC24" s="1">
        <f>IF(EB24&gt;68,68,EB24)</f>
        <v>0</v>
      </c>
      <c r="ED24" s="1">
        <f>MAX(DZ24:EA24,EC24)</f>
        <v>60</v>
      </c>
      <c r="EE24" s="29">
        <v>16.670000000000002</v>
      </c>
      <c r="EF24" s="29">
        <v>60</v>
      </c>
      <c r="EG24" s="29">
        <v>0</v>
      </c>
      <c r="EH24" s="29">
        <f>IF(EG24&gt;68,68,EG24)</f>
        <v>0</v>
      </c>
      <c r="EI24" s="29">
        <f>MAX(EE24:EF24)</f>
        <v>60</v>
      </c>
      <c r="EJ24" s="1">
        <v>16.670000000000002</v>
      </c>
      <c r="EK24" s="1">
        <v>80</v>
      </c>
      <c r="EL24" s="1">
        <v>0</v>
      </c>
      <c r="EM24" s="1">
        <f>IF(EL24&gt;68,68,EL24)</f>
        <v>0</v>
      </c>
      <c r="EN24" s="1">
        <f>MAX(EJ24:EK24,EM24)</f>
        <v>80</v>
      </c>
      <c r="EO24" s="29">
        <v>0</v>
      </c>
      <c r="EP24" s="29">
        <v>0</v>
      </c>
      <c r="EQ24" s="29"/>
      <c r="ER24" s="15">
        <f>AVERAGE(ED24,EI24,EN24,EQ24)</f>
        <v>66.666666666666671</v>
      </c>
      <c r="ES24" s="1">
        <v>0</v>
      </c>
      <c r="ET24" s="1">
        <v>12</v>
      </c>
      <c r="EU24" s="1">
        <f>MIN(MAX(ES24:ET24)+0.2*FA24, 100)</f>
        <v>30</v>
      </c>
      <c r="EV24" s="29">
        <v>50</v>
      </c>
      <c r="EW24" s="29">
        <v>0</v>
      </c>
      <c r="EX24" s="29">
        <f>MIN(MAX(EV24:EW24)+0.15*FA24, 100)</f>
        <v>63.5</v>
      </c>
      <c r="EY24" s="1">
        <v>90</v>
      </c>
      <c r="EZ24" s="1">
        <v>0</v>
      </c>
      <c r="FA24" s="1">
        <f>MAX(EY24:EZ24)</f>
        <v>90</v>
      </c>
      <c r="FB24" s="15">
        <f>AVERAGE(EU24,EX24,FA24)</f>
        <v>61.166666666666664</v>
      </c>
      <c r="FC24" s="3">
        <v>0.25</v>
      </c>
      <c r="FD24" s="3">
        <v>0.2</v>
      </c>
      <c r="FE24" s="3">
        <v>0.25</v>
      </c>
      <c r="FF24" s="3">
        <v>0.3</v>
      </c>
      <c r="FG24" s="25">
        <f>MIN(IF(C24="Yes",AQ24+DG24,0),100)</f>
        <v>100</v>
      </c>
      <c r="FH24" s="25">
        <f>IF(FL24&lt;0,FG24+FL24*-4,FG24)</f>
        <v>100</v>
      </c>
      <c r="FI24" s="25">
        <f>MIN(IF(C24="Yes",AQ24+DY24,0), 100)</f>
        <v>53.19</v>
      </c>
      <c r="FJ24" s="25">
        <f>MIN(IF(C24="Yes",AQ24+ER24,0),100)</f>
        <v>68.666666666666671</v>
      </c>
      <c r="FK24" s="25">
        <f>MIN(IF(C24="Yes",AQ24+FB24,0), 100)</f>
        <v>63.166666666666664</v>
      </c>
      <c r="FL24" s="26">
        <f>FC24*FG24+FD24*FI24+FE24*FJ24+FF24*FK24</f>
        <v>71.754666666666665</v>
      </c>
      <c r="FM24" s="26">
        <f>FC24*FH24+FD24*FI24+FE24*FJ24+FF24*FK24</f>
        <v>71.754666666666665</v>
      </c>
    </row>
    <row r="25" spans="1:169" customFormat="1" x14ac:dyDescent="0.3">
      <c r="A25">
        <v>1402019090</v>
      </c>
      <c r="B25" t="s">
        <v>104</v>
      </c>
      <c r="C25" s="2" t="s">
        <v>107</v>
      </c>
      <c r="D25" s="6">
        <v>1</v>
      </c>
      <c r="E25" s="6">
        <v>1</v>
      </c>
      <c r="F25" s="7">
        <v>1</v>
      </c>
      <c r="G25" s="7">
        <v>1</v>
      </c>
      <c r="H25" s="6"/>
      <c r="I25" s="6"/>
      <c r="J25" s="7"/>
      <c r="K25" s="7"/>
      <c r="L25" s="6"/>
      <c r="M25" s="8"/>
      <c r="N25" s="7"/>
      <c r="O25" s="7"/>
      <c r="P25" s="6"/>
      <c r="Q25" s="8"/>
      <c r="R25" s="7">
        <v>1</v>
      </c>
      <c r="S25" s="7"/>
      <c r="T25" s="6"/>
      <c r="U25" s="16"/>
      <c r="V25" s="7"/>
      <c r="W25" s="7"/>
      <c r="X25" s="6"/>
      <c r="Y25" s="6"/>
      <c r="Z25" s="7"/>
      <c r="AA25" s="7"/>
      <c r="AB25" s="6"/>
      <c r="AC25" s="6"/>
      <c r="AD25" s="7"/>
      <c r="AE25" s="8"/>
      <c r="AF25" s="10">
        <v>14</v>
      </c>
      <c r="AG25" s="10">
        <v>10</v>
      </c>
      <c r="AH25" s="10">
        <f>COUNT(D25:AE25)</f>
        <v>5</v>
      </c>
      <c r="AI25" s="22">
        <f>IF(C25="Yes",(AF25-AH25+(DG25-50)/AG25)/AF25,0)</f>
        <v>1.157142857142857</v>
      </c>
      <c r="AJ25" s="11">
        <f>SUM(D25:AE25)</f>
        <v>5</v>
      </c>
      <c r="AK25" s="10">
        <f>MAX(AJ25-AL25-AM25,0)*-1</f>
        <v>0</v>
      </c>
      <c r="AL25" s="10">
        <v>10</v>
      </c>
      <c r="AM25" s="10">
        <v>3</v>
      </c>
      <c r="AN25" s="7">
        <f>AJ25+AK25+AO25</f>
        <v>5</v>
      </c>
      <c r="AO25" s="6"/>
      <c r="AP25" s="3">
        <v>0.5</v>
      </c>
      <c r="AQ25" s="15">
        <f>MIN(AN25,AL25)*AP25</f>
        <v>2.5</v>
      </c>
      <c r="AR25" s="6">
        <v>0</v>
      </c>
      <c r="AS25" s="6">
        <v>0</v>
      </c>
      <c r="AT25" s="6">
        <v>1</v>
      </c>
      <c r="AU25" s="6">
        <v>0</v>
      </c>
      <c r="AV25" s="7"/>
      <c r="AW25" s="7">
        <v>0</v>
      </c>
      <c r="AX25" s="7"/>
      <c r="AY25" s="7">
        <v>0</v>
      </c>
      <c r="AZ25" s="6"/>
      <c r="BA25" s="6">
        <v>0</v>
      </c>
      <c r="BB25" s="6"/>
      <c r="BC25" s="6">
        <v>0</v>
      </c>
      <c r="BD25" s="7"/>
      <c r="BE25" s="7">
        <f>IF(ED25&gt;=70, 5, 0)</f>
        <v>5</v>
      </c>
      <c r="BF25" s="7"/>
      <c r="BG25" s="7"/>
      <c r="BH25" s="7">
        <v>0</v>
      </c>
      <c r="BI25" s="6"/>
      <c r="BJ25" s="6">
        <f>IF(EU25&gt;=70, 6, 0)</f>
        <v>0</v>
      </c>
      <c r="BK25" s="6">
        <v>0</v>
      </c>
      <c r="BL25" s="7">
        <v>0</v>
      </c>
      <c r="BM25" s="7">
        <v>0</v>
      </c>
      <c r="BN25" s="7">
        <v>-5</v>
      </c>
      <c r="BO25" s="6"/>
      <c r="BP25" s="6">
        <f>IF(EX25&gt;=70, 6, 0)</f>
        <v>0</v>
      </c>
      <c r="BQ25" s="6">
        <v>0</v>
      </c>
      <c r="BR25" s="7"/>
      <c r="BS25" s="7">
        <v>0</v>
      </c>
      <c r="BT25" s="7">
        <v>-5</v>
      </c>
      <c r="BU25" s="6">
        <v>5</v>
      </c>
      <c r="BV25" s="6">
        <v>0</v>
      </c>
      <c r="BW25" s="6">
        <f>IF(EI25&gt;=70, 5, 0)</f>
        <v>0</v>
      </c>
      <c r="BX25" s="6">
        <v>0</v>
      </c>
      <c r="BY25" s="6">
        <v>0</v>
      </c>
      <c r="BZ25" s="6">
        <v>0</v>
      </c>
      <c r="CA25" s="6">
        <v>0</v>
      </c>
      <c r="CB25" s="6">
        <v>0</v>
      </c>
      <c r="CC25" s="6">
        <v>0</v>
      </c>
      <c r="CD25" s="6">
        <v>0</v>
      </c>
      <c r="CE25" s="6">
        <v>0</v>
      </c>
      <c r="CF25" s="6">
        <v>0</v>
      </c>
      <c r="CG25" s="6">
        <v>0</v>
      </c>
      <c r="CH25" s="6">
        <v>0</v>
      </c>
      <c r="CI25" s="6">
        <v>0</v>
      </c>
      <c r="CJ25" s="7">
        <v>0</v>
      </c>
      <c r="CK25" s="7">
        <v>0</v>
      </c>
      <c r="CL25" s="7">
        <v>0</v>
      </c>
      <c r="CM25" s="6">
        <v>0</v>
      </c>
      <c r="CN25" s="6">
        <f>IF(EQ25&gt;=70, 5, 0)</f>
        <v>0</v>
      </c>
      <c r="CO25" s="6">
        <v>0</v>
      </c>
      <c r="CP25" s="6"/>
      <c r="CQ25" s="6">
        <v>0</v>
      </c>
      <c r="CR25" s="7"/>
      <c r="CS25" s="7">
        <f>IF(FA25&gt;=70, 6, 0)</f>
        <v>6</v>
      </c>
      <c r="CT25" s="7">
        <v>-5</v>
      </c>
      <c r="CU25" s="6">
        <v>20</v>
      </c>
      <c r="CV25" s="7">
        <v>6</v>
      </c>
      <c r="CW25" s="7">
        <v>6</v>
      </c>
      <c r="CX25" s="7">
        <v>10</v>
      </c>
      <c r="CY25" s="7">
        <v>6</v>
      </c>
      <c r="CZ25" s="7">
        <f>IF(AND(DQ25&gt;0,DU25&gt;0),4,0)</f>
        <v>0</v>
      </c>
      <c r="DA25" s="7">
        <f>IF(AND(ED25&gt;0,EI25&gt;0,EN25&gt;0),4,0)</f>
        <v>4</v>
      </c>
      <c r="DB25" s="7">
        <f>IF(SUM(BV25,BX25,CA25,CB25,CD25,CG25,CJ25,CK25,CM25,CO25)&gt;-1,4,0)</f>
        <v>4</v>
      </c>
      <c r="DC25" s="7">
        <f>IF(FA25&gt;0,4,0)</f>
        <v>4</v>
      </c>
      <c r="DD25" s="6">
        <f>5+5</f>
        <v>10</v>
      </c>
      <c r="DE25" s="10">
        <f>SUM(AR25:DD25)</f>
        <v>72</v>
      </c>
      <c r="DF25" s="10">
        <v>50</v>
      </c>
      <c r="DG25" s="17">
        <f>DE25+DF25</f>
        <v>122</v>
      </c>
      <c r="DH25" s="1">
        <v>88.57</v>
      </c>
      <c r="DI25" s="18">
        <v>100</v>
      </c>
      <c r="DJ25" s="18">
        <v>100</v>
      </c>
      <c r="DK25" s="29">
        <f>AVERAGE(DI25:DJ25)</f>
        <v>100</v>
      </c>
      <c r="DL25" s="1">
        <v>0</v>
      </c>
      <c r="DM25" s="29">
        <v>75</v>
      </c>
      <c r="DN25" s="1">
        <v>90</v>
      </c>
      <c r="DO25" s="1">
        <v>90</v>
      </c>
      <c r="DP25" s="1">
        <f>IF(DO25&gt;68, 68, DO25)</f>
        <v>68</v>
      </c>
      <c r="DQ25" s="1">
        <f>MAX(DN25,DP25)</f>
        <v>90</v>
      </c>
      <c r="DR25" s="29">
        <v>0</v>
      </c>
      <c r="DS25" s="29"/>
      <c r="DT25" s="29">
        <f>IF(DS25&gt;68,68,DS25)</f>
        <v>0</v>
      </c>
      <c r="DU25" s="29">
        <f>MAX(DR25,DT25)</f>
        <v>0</v>
      </c>
      <c r="DV25" s="18">
        <v>0</v>
      </c>
      <c r="DW25" s="18">
        <v>0</v>
      </c>
      <c r="DX25" s="1"/>
      <c r="DY25" s="15">
        <f>AVERAGE(DH25,DK25:DM25, DQ25, DU25)</f>
        <v>58.928333333333335</v>
      </c>
      <c r="DZ25" s="1">
        <v>66.67</v>
      </c>
      <c r="EA25" s="1">
        <v>73.33</v>
      </c>
      <c r="EB25" s="1">
        <v>0</v>
      </c>
      <c r="EC25" s="1">
        <f>IF(EB25&gt;68,68,EB25)</f>
        <v>0</v>
      </c>
      <c r="ED25" s="1">
        <f>MAX(DZ25:EA25,EC25)</f>
        <v>73.33</v>
      </c>
      <c r="EE25" s="29">
        <v>27.78</v>
      </c>
      <c r="EF25" s="29">
        <v>60</v>
      </c>
      <c r="EG25" s="29">
        <v>0</v>
      </c>
      <c r="EH25" s="29">
        <f>IF(EG25&gt;68,68,EG25)</f>
        <v>0</v>
      </c>
      <c r="EI25" s="29">
        <f>MAX(EE25:EF25)</f>
        <v>60</v>
      </c>
      <c r="EJ25" s="1">
        <v>27.78</v>
      </c>
      <c r="EK25" s="1">
        <v>40</v>
      </c>
      <c r="EL25" s="1">
        <v>0</v>
      </c>
      <c r="EM25" s="1">
        <f>IF(EL25&gt;68,68,EL25)</f>
        <v>0</v>
      </c>
      <c r="EN25" s="1">
        <f>MAX(EJ25:EK25,EM25)</f>
        <v>40</v>
      </c>
      <c r="EO25" s="29">
        <v>0</v>
      </c>
      <c r="EP25" s="29">
        <v>0</v>
      </c>
      <c r="EQ25" s="29"/>
      <c r="ER25" s="15">
        <f>AVERAGE(ED25,EI25,EN25,EQ25)</f>
        <v>57.776666666666664</v>
      </c>
      <c r="ES25" s="1">
        <v>13.33</v>
      </c>
      <c r="ET25" s="1">
        <v>20</v>
      </c>
      <c r="EU25" s="1">
        <f>MIN(MAX(ES25:ET25)+0.2*FA25, 100)</f>
        <v>37</v>
      </c>
      <c r="EV25" s="29">
        <v>50</v>
      </c>
      <c r="EW25" s="29">
        <v>0</v>
      </c>
      <c r="EX25" s="29">
        <f>MIN(MAX(EV25:EW25)+0.15*FA25, 100)</f>
        <v>62.75</v>
      </c>
      <c r="EY25" s="1">
        <v>85</v>
      </c>
      <c r="EZ25" s="1">
        <v>0</v>
      </c>
      <c r="FA25" s="1">
        <f>MAX(EY25:EZ25)</f>
        <v>85</v>
      </c>
      <c r="FB25" s="15">
        <f>AVERAGE(EU25,EX25,FA25)</f>
        <v>61.583333333333336</v>
      </c>
      <c r="FC25" s="3">
        <v>0.25</v>
      </c>
      <c r="FD25" s="3">
        <v>0.2</v>
      </c>
      <c r="FE25" s="3">
        <v>0.25</v>
      </c>
      <c r="FF25" s="3">
        <v>0.3</v>
      </c>
      <c r="FG25" s="25">
        <f>MIN(IF(C25="Yes",AQ25+DG25,0),100)</f>
        <v>100</v>
      </c>
      <c r="FH25" s="25">
        <f>IF(FL25&lt;0,FG25+FL25*-4,FG25)</f>
        <v>100</v>
      </c>
      <c r="FI25" s="25">
        <f>MIN(IF(C25="Yes",AQ25+DY25,0), 100)</f>
        <v>61.428333333333335</v>
      </c>
      <c r="FJ25" s="25">
        <f>MIN(IF(C25="Yes",AQ25+ER25,0),100)</f>
        <v>60.276666666666664</v>
      </c>
      <c r="FK25" s="25">
        <f>MIN(IF(C25="Yes",AQ25+FB25,0), 100)</f>
        <v>64.083333333333343</v>
      </c>
      <c r="FL25" s="26">
        <f>FC25*FG25+FD25*FI25+FE25*FJ25+FF25*FK25</f>
        <v>71.57983333333334</v>
      </c>
      <c r="FM25" s="26">
        <f>FC25*FH25+FD25*FI25+FE25*FJ25+FF25*FK25</f>
        <v>71.57983333333334</v>
      </c>
    </row>
    <row r="26" spans="1:169" customFormat="1" x14ac:dyDescent="0.3">
      <c r="A26" s="30">
        <v>1402017029</v>
      </c>
      <c r="B26" t="s">
        <v>106</v>
      </c>
      <c r="C26" s="2" t="s">
        <v>107</v>
      </c>
      <c r="D26" s="6"/>
      <c r="E26" s="6"/>
      <c r="F26" s="7">
        <v>1</v>
      </c>
      <c r="G26" s="7"/>
      <c r="H26" s="6"/>
      <c r="I26" s="6">
        <v>1</v>
      </c>
      <c r="J26" s="7"/>
      <c r="K26" s="7"/>
      <c r="L26" s="6">
        <v>1</v>
      </c>
      <c r="M26" s="8"/>
      <c r="N26" s="7"/>
      <c r="O26" s="7"/>
      <c r="P26" s="6"/>
      <c r="Q26" s="8"/>
      <c r="R26" s="7">
        <v>1</v>
      </c>
      <c r="S26" s="7"/>
      <c r="T26" s="6">
        <v>1</v>
      </c>
      <c r="U26" s="16"/>
      <c r="V26" s="7"/>
      <c r="W26" s="7"/>
      <c r="X26" s="6"/>
      <c r="Y26" s="6"/>
      <c r="Z26" s="7"/>
      <c r="AA26" s="7"/>
      <c r="AB26" s="6"/>
      <c r="AC26" s="6"/>
      <c r="AD26" s="7"/>
      <c r="AE26" s="8"/>
      <c r="AF26" s="10">
        <v>14</v>
      </c>
      <c r="AG26" s="10">
        <v>10</v>
      </c>
      <c r="AH26" s="10">
        <f>COUNT(D26:AE26)</f>
        <v>5</v>
      </c>
      <c r="AI26" s="22">
        <f>IF(C26="Yes",(AF26-AH26+(DG26-50)/AG26)/AF26,0)</f>
        <v>1.1357142857142857</v>
      </c>
      <c r="AJ26" s="11">
        <f>SUM(D26:AE26)</f>
        <v>5</v>
      </c>
      <c r="AK26" s="10">
        <f>MAX(AJ26-AL26-AM26,0)*-1</f>
        <v>0</v>
      </c>
      <c r="AL26" s="10">
        <v>10</v>
      </c>
      <c r="AM26" s="10">
        <v>3</v>
      </c>
      <c r="AN26" s="7">
        <f>AJ26+AK26+AO26</f>
        <v>5</v>
      </c>
      <c r="AO26" s="6"/>
      <c r="AP26" s="3">
        <v>0.5</v>
      </c>
      <c r="AQ26" s="15">
        <f>MIN(AN26,AL26)*AP26</f>
        <v>2.5</v>
      </c>
      <c r="AR26" s="6">
        <v>0</v>
      </c>
      <c r="AS26" s="6">
        <v>0</v>
      </c>
      <c r="AT26" s="6">
        <v>3</v>
      </c>
      <c r="AU26" s="6">
        <v>0</v>
      </c>
      <c r="AV26" s="7"/>
      <c r="AW26" s="7">
        <v>0</v>
      </c>
      <c r="AX26" s="7"/>
      <c r="AY26" s="7">
        <v>0</v>
      </c>
      <c r="AZ26" s="6"/>
      <c r="BA26" s="6">
        <v>3</v>
      </c>
      <c r="BB26" s="6"/>
      <c r="BC26" s="6">
        <v>0</v>
      </c>
      <c r="BD26" s="7"/>
      <c r="BE26" s="7">
        <f>IF(ED26&gt;=70, 5, 0)</f>
        <v>0</v>
      </c>
      <c r="BF26" s="7"/>
      <c r="BG26" s="7"/>
      <c r="BH26" s="7">
        <v>0</v>
      </c>
      <c r="BI26" s="6"/>
      <c r="BJ26" s="6">
        <f>IF(EU26&gt;=70, 6, 0)</f>
        <v>0</v>
      </c>
      <c r="BK26" s="6">
        <v>0</v>
      </c>
      <c r="BL26" s="7">
        <v>0</v>
      </c>
      <c r="BM26" s="7">
        <v>0</v>
      </c>
      <c r="BN26" s="7">
        <v>0</v>
      </c>
      <c r="BO26" s="6"/>
      <c r="BP26" s="6">
        <f>IF(EX26&gt;=70, 6, 0)</f>
        <v>6</v>
      </c>
      <c r="BQ26" s="6">
        <v>0</v>
      </c>
      <c r="BR26" s="7"/>
      <c r="BS26" s="7">
        <v>0</v>
      </c>
      <c r="BT26" s="7">
        <v>0</v>
      </c>
      <c r="BU26" s="6">
        <v>5</v>
      </c>
      <c r="BV26" s="6">
        <v>0</v>
      </c>
      <c r="BW26" s="6">
        <f>IF(EI26&gt;=70, 5, 0)</f>
        <v>0</v>
      </c>
      <c r="BX26" s="6">
        <v>0</v>
      </c>
      <c r="BY26" s="6">
        <v>0</v>
      </c>
      <c r="BZ26" s="6">
        <v>0</v>
      </c>
      <c r="CA26" s="6">
        <v>0</v>
      </c>
      <c r="CB26" s="6">
        <v>0</v>
      </c>
      <c r="CC26" s="6">
        <v>0</v>
      </c>
      <c r="CD26" s="6">
        <v>0</v>
      </c>
      <c r="CE26" s="6">
        <v>0</v>
      </c>
      <c r="CF26" s="6">
        <v>0</v>
      </c>
      <c r="CG26" s="6">
        <v>0</v>
      </c>
      <c r="CH26" s="6">
        <v>0</v>
      </c>
      <c r="CI26" s="6">
        <v>0</v>
      </c>
      <c r="CJ26" s="7">
        <v>0</v>
      </c>
      <c r="CK26" s="7">
        <v>0</v>
      </c>
      <c r="CL26" s="7">
        <v>0</v>
      </c>
      <c r="CM26" s="6">
        <v>0</v>
      </c>
      <c r="CN26" s="6">
        <f>IF(EQ26&gt;=70, 5, 0)</f>
        <v>0</v>
      </c>
      <c r="CO26" s="6">
        <v>-5</v>
      </c>
      <c r="CP26" s="6"/>
      <c r="CQ26" s="6">
        <v>0</v>
      </c>
      <c r="CR26" s="7"/>
      <c r="CS26" s="7">
        <f>IF(FA26&gt;=70, 6, 0)</f>
        <v>6</v>
      </c>
      <c r="CT26" s="7">
        <v>0</v>
      </c>
      <c r="CU26" s="6">
        <v>20</v>
      </c>
      <c r="CV26" s="7">
        <v>6</v>
      </c>
      <c r="CW26" s="7">
        <v>6</v>
      </c>
      <c r="CX26" s="7">
        <v>0</v>
      </c>
      <c r="CY26" s="7">
        <v>6</v>
      </c>
      <c r="CZ26" s="7">
        <f>IF(AND(DQ26&gt;0,DU26&gt;0),4,0)</f>
        <v>0</v>
      </c>
      <c r="DA26" s="7">
        <f>IF(AND(ED26&gt;0,EI26&gt;0,EN26&gt;0),4,0)</f>
        <v>4</v>
      </c>
      <c r="DB26" s="7">
        <f>IF(SUM(BV26,BX26,CA26,CB26,CD26,CG26,CJ26,CK26,CM26,CO26)&gt;-1,4,0)</f>
        <v>0</v>
      </c>
      <c r="DC26" s="7">
        <f>IF(FA26&gt;0,4,0)</f>
        <v>4</v>
      </c>
      <c r="DD26" s="6">
        <v>5</v>
      </c>
      <c r="DE26" s="10">
        <f>SUM(AR26:DD26)</f>
        <v>69</v>
      </c>
      <c r="DF26" s="10">
        <v>50</v>
      </c>
      <c r="DG26" s="17">
        <f>DE26+DF26</f>
        <v>119</v>
      </c>
      <c r="DH26" s="1">
        <v>77.14</v>
      </c>
      <c r="DI26" s="18">
        <v>100</v>
      </c>
      <c r="DJ26" s="18">
        <v>100</v>
      </c>
      <c r="DK26" s="29">
        <f>AVERAGE(DI26:DJ26)</f>
        <v>100</v>
      </c>
      <c r="DL26" s="1">
        <v>100</v>
      </c>
      <c r="DM26" s="29">
        <v>60</v>
      </c>
      <c r="DN26" s="1">
        <v>0</v>
      </c>
      <c r="DO26" s="1">
        <v>0</v>
      </c>
      <c r="DP26" s="1">
        <f>IF(DO26&gt;68, 68, DO26)</f>
        <v>0</v>
      </c>
      <c r="DQ26" s="1">
        <f>MAX(DN26,DP26)</f>
        <v>0</v>
      </c>
      <c r="DR26" s="29">
        <v>0</v>
      </c>
      <c r="DS26" s="29"/>
      <c r="DT26" s="29">
        <f>IF(DS26&gt;68,68,DS26)</f>
        <v>0</v>
      </c>
      <c r="DU26" s="29">
        <f>MAX(DR26,DT26)</f>
        <v>0</v>
      </c>
      <c r="DV26" s="18">
        <v>0</v>
      </c>
      <c r="DW26" s="18">
        <v>0</v>
      </c>
      <c r="DX26" s="1"/>
      <c r="DY26" s="15">
        <f>AVERAGE(DH26,DK26:DM26, DQ26, DU26)</f>
        <v>56.19</v>
      </c>
      <c r="DZ26" s="1">
        <v>53.33</v>
      </c>
      <c r="EA26" s="1">
        <v>53.33</v>
      </c>
      <c r="EB26" s="1">
        <v>0</v>
      </c>
      <c r="EC26" s="1">
        <f>IF(EB26&gt;68,68,EB26)</f>
        <v>0</v>
      </c>
      <c r="ED26" s="1">
        <f>MAX(DZ26:EA26,EC26)</f>
        <v>53.33</v>
      </c>
      <c r="EE26" s="29">
        <v>16.670000000000002</v>
      </c>
      <c r="EF26" s="29">
        <v>53.33</v>
      </c>
      <c r="EG26" s="29">
        <v>37.33</v>
      </c>
      <c r="EH26" s="29">
        <f>IF(EG26&gt;68,68,EG26)</f>
        <v>37.33</v>
      </c>
      <c r="EI26" s="29">
        <f>MAX(EE26:EF26)</f>
        <v>53.33</v>
      </c>
      <c r="EJ26" s="1">
        <v>16.670000000000002</v>
      </c>
      <c r="EK26" s="1">
        <v>60</v>
      </c>
      <c r="EL26" s="1">
        <v>60</v>
      </c>
      <c r="EM26" s="1">
        <f>IF(EL26&gt;68,68,EL26)</f>
        <v>60</v>
      </c>
      <c r="EN26" s="1">
        <f>MAX(EJ26:EK26,EM26)</f>
        <v>60</v>
      </c>
      <c r="EO26" s="29">
        <v>0</v>
      </c>
      <c r="EP26" s="29">
        <v>0</v>
      </c>
      <c r="EQ26" s="29"/>
      <c r="ER26" s="15">
        <f>AVERAGE(ED26,EI26,EN26,EQ26)</f>
        <v>55.553333333333335</v>
      </c>
      <c r="ES26" s="1">
        <v>13.33</v>
      </c>
      <c r="ET26" s="1">
        <v>0</v>
      </c>
      <c r="EU26" s="1">
        <f>MIN(MAX(ES26:ET26)+0.2*FA26, 100)</f>
        <v>30.93</v>
      </c>
      <c r="EV26" s="29">
        <v>58.33</v>
      </c>
      <c r="EW26" s="29">
        <v>0</v>
      </c>
      <c r="EX26" s="29">
        <f>MIN(MAX(EV26:EW26)+0.15*FA26, 100)</f>
        <v>71.53</v>
      </c>
      <c r="EY26" s="1">
        <v>88</v>
      </c>
      <c r="EZ26" s="1">
        <v>0</v>
      </c>
      <c r="FA26" s="1">
        <f>MAX(EY26:EZ26)</f>
        <v>88</v>
      </c>
      <c r="FB26" s="15">
        <f>AVERAGE(EU26,EX26,FA26)</f>
        <v>63.486666666666672</v>
      </c>
      <c r="FC26" s="3">
        <v>0.25</v>
      </c>
      <c r="FD26" s="3">
        <v>0.2</v>
      </c>
      <c r="FE26" s="3">
        <v>0.25</v>
      </c>
      <c r="FF26" s="3">
        <v>0.3</v>
      </c>
      <c r="FG26" s="25">
        <f>MIN(IF(C26="Yes",AQ26+DG26,0),100)</f>
        <v>100</v>
      </c>
      <c r="FH26" s="25">
        <f>IF(FL26&lt;0,FG26+FL26*-4,FG26)</f>
        <v>100</v>
      </c>
      <c r="FI26" s="25">
        <f>MIN(IF(C26="Yes",AQ26+DY26,0), 100)</f>
        <v>58.69</v>
      </c>
      <c r="FJ26" s="25">
        <f>MIN(IF(C26="Yes",AQ26+ER26,0),100)</f>
        <v>58.053333333333335</v>
      </c>
      <c r="FK26" s="25">
        <f>MIN(IF(C26="Yes",AQ26+FB26,0), 100)</f>
        <v>65.986666666666679</v>
      </c>
      <c r="FL26" s="26">
        <f>FC26*FG26+FD26*FI26+FE26*FJ26+FF26*FK26</f>
        <v>71.047333333333341</v>
      </c>
      <c r="FM26" s="26">
        <f>FC26*FH26+FD26*FI26+FE26*FJ26+FF26*FK26</f>
        <v>71.047333333333341</v>
      </c>
    </row>
    <row r="27" spans="1:169" customFormat="1" x14ac:dyDescent="0.3">
      <c r="A27" s="30">
        <v>1402017005</v>
      </c>
      <c r="B27" t="s">
        <v>106</v>
      </c>
      <c r="C27" s="2" t="s">
        <v>107</v>
      </c>
      <c r="D27" s="6"/>
      <c r="E27" s="6"/>
      <c r="F27" s="7"/>
      <c r="G27" s="7"/>
      <c r="H27" s="6">
        <v>1</v>
      </c>
      <c r="I27" s="6">
        <v>1</v>
      </c>
      <c r="J27" s="7"/>
      <c r="K27" s="7"/>
      <c r="L27" s="6">
        <v>1</v>
      </c>
      <c r="M27" s="8"/>
      <c r="N27" s="7"/>
      <c r="O27" s="7"/>
      <c r="P27" s="6"/>
      <c r="Q27" s="8"/>
      <c r="R27" s="7">
        <v>1</v>
      </c>
      <c r="S27" s="7"/>
      <c r="T27" s="6">
        <v>1</v>
      </c>
      <c r="U27" s="16"/>
      <c r="V27" s="7"/>
      <c r="W27" s="7"/>
      <c r="X27" s="6"/>
      <c r="Y27" s="6"/>
      <c r="Z27" s="7">
        <v>1</v>
      </c>
      <c r="AA27" s="7"/>
      <c r="AB27" s="6">
        <v>1</v>
      </c>
      <c r="AC27" s="6"/>
      <c r="AD27" s="7"/>
      <c r="AE27" s="8"/>
      <c r="AF27" s="10">
        <v>14</v>
      </c>
      <c r="AG27" s="10">
        <v>10</v>
      </c>
      <c r="AH27" s="10">
        <f>COUNT(D27:AE27)</f>
        <v>7</v>
      </c>
      <c r="AI27" s="22">
        <f>IF(C27="Yes",(AF27-AH27+(DG27-50)/AG27)/AF27,0)</f>
        <v>0.87142857142857133</v>
      </c>
      <c r="AJ27" s="11">
        <f>SUM(D27:AE27)</f>
        <v>7</v>
      </c>
      <c r="AK27" s="10">
        <f>MAX(AJ27-AL27-AM27,0)*-1</f>
        <v>0</v>
      </c>
      <c r="AL27" s="10">
        <v>10</v>
      </c>
      <c r="AM27" s="10">
        <v>3</v>
      </c>
      <c r="AN27" s="7">
        <f>AJ27+AK27+AO27</f>
        <v>7</v>
      </c>
      <c r="AO27" s="6"/>
      <c r="AP27" s="3">
        <v>0.5</v>
      </c>
      <c r="AQ27" s="15">
        <f>MIN(AN27,AL27)*AP27</f>
        <v>3.5</v>
      </c>
      <c r="AR27" s="6">
        <v>0</v>
      </c>
      <c r="AS27" s="6">
        <v>0</v>
      </c>
      <c r="AT27" s="6">
        <v>4</v>
      </c>
      <c r="AU27" s="6">
        <v>0</v>
      </c>
      <c r="AV27" s="7">
        <v>-5</v>
      </c>
      <c r="AW27" s="7">
        <v>0</v>
      </c>
      <c r="AX27" s="7"/>
      <c r="AY27" s="7">
        <v>0</v>
      </c>
      <c r="AZ27" s="6"/>
      <c r="BA27" s="6">
        <v>3</v>
      </c>
      <c r="BB27" s="6"/>
      <c r="BC27" s="6">
        <v>0</v>
      </c>
      <c r="BD27" s="7"/>
      <c r="BE27" s="7">
        <f>IF(ED27&gt;=70, 5, 0)</f>
        <v>0</v>
      </c>
      <c r="BF27" s="7"/>
      <c r="BG27" s="7"/>
      <c r="BH27" s="7">
        <v>0</v>
      </c>
      <c r="BI27" s="6"/>
      <c r="BJ27" s="6">
        <f>IF(EU27&gt;=70, 6, 0)</f>
        <v>0</v>
      </c>
      <c r="BK27" s="6">
        <v>0</v>
      </c>
      <c r="BL27" s="7">
        <v>0</v>
      </c>
      <c r="BM27" s="7">
        <v>0</v>
      </c>
      <c r="BN27" s="7">
        <v>0</v>
      </c>
      <c r="BO27" s="6"/>
      <c r="BP27" s="6">
        <f>IF(EX27&gt;=70, 6, 0)</f>
        <v>0</v>
      </c>
      <c r="BQ27" s="6">
        <v>0</v>
      </c>
      <c r="BR27" s="7"/>
      <c r="BS27" s="7">
        <v>0</v>
      </c>
      <c r="BT27" s="7">
        <v>0</v>
      </c>
      <c r="BU27" s="6">
        <v>5</v>
      </c>
      <c r="BV27" s="6">
        <v>0</v>
      </c>
      <c r="BW27" s="6">
        <f>IF(EI27&gt;=70, 5, 0)</f>
        <v>0</v>
      </c>
      <c r="BX27" s="6">
        <v>0</v>
      </c>
      <c r="BY27" s="6">
        <v>0</v>
      </c>
      <c r="BZ27" s="6">
        <v>0</v>
      </c>
      <c r="CA27" s="6">
        <v>0</v>
      </c>
      <c r="CB27" s="6">
        <v>0</v>
      </c>
      <c r="CC27" s="6">
        <v>0</v>
      </c>
      <c r="CD27" s="6">
        <v>0</v>
      </c>
      <c r="CE27" s="6">
        <v>0</v>
      </c>
      <c r="CF27" s="6">
        <v>0</v>
      </c>
      <c r="CG27" s="6">
        <v>0</v>
      </c>
      <c r="CH27" s="6">
        <v>0</v>
      </c>
      <c r="CI27" s="6">
        <v>0</v>
      </c>
      <c r="CJ27" s="7">
        <v>0</v>
      </c>
      <c r="CK27" s="7">
        <v>0</v>
      </c>
      <c r="CL27" s="7">
        <v>0</v>
      </c>
      <c r="CM27" s="6">
        <v>0</v>
      </c>
      <c r="CN27" s="6">
        <f>IF(EQ27&gt;=70, 5, 0)</f>
        <v>0</v>
      </c>
      <c r="CO27" s="6">
        <v>-5</v>
      </c>
      <c r="CP27" s="6"/>
      <c r="CQ27" s="6">
        <v>0</v>
      </c>
      <c r="CR27" s="7"/>
      <c r="CS27" s="7">
        <f>IF(FA27&gt;=70, 6, 0)</f>
        <v>6</v>
      </c>
      <c r="CT27" s="7">
        <v>0</v>
      </c>
      <c r="CU27" s="6">
        <v>20</v>
      </c>
      <c r="CV27" s="7">
        <v>0</v>
      </c>
      <c r="CW27" s="7">
        <v>0</v>
      </c>
      <c r="CX27" s="7">
        <v>10</v>
      </c>
      <c r="CY27" s="7">
        <v>6</v>
      </c>
      <c r="CZ27" s="7">
        <f>IF(AND(DQ27&gt;0,DU27&gt;0),4,0)</f>
        <v>0</v>
      </c>
      <c r="DA27" s="7">
        <f>IF(AND(ED27&gt;0,EI27&gt;0,EN27&gt;0),4,0)</f>
        <v>4</v>
      </c>
      <c r="DB27" s="7">
        <f>IF(SUM(BV27,BX27,CA27,CB27,CD27,CG27,CJ27,CK27,CM27,CO27)&gt;-1,4,0)</f>
        <v>0</v>
      </c>
      <c r="DC27" s="7">
        <f>IF(FA27&gt;0,4,0)</f>
        <v>4</v>
      </c>
      <c r="DD27" s="6"/>
      <c r="DE27" s="10">
        <f>SUM(AR27:DD27)</f>
        <v>52</v>
      </c>
      <c r="DF27" s="10">
        <v>50</v>
      </c>
      <c r="DG27" s="17">
        <f>DE27+DF27</f>
        <v>102</v>
      </c>
      <c r="DH27" s="1">
        <v>65.709999999999994</v>
      </c>
      <c r="DI27" s="18">
        <v>100</v>
      </c>
      <c r="DJ27" s="18">
        <v>100</v>
      </c>
      <c r="DK27" s="29">
        <f>AVERAGE(DI27:DJ27)</f>
        <v>100</v>
      </c>
      <c r="DL27" s="1">
        <v>90</v>
      </c>
      <c r="DM27" s="29">
        <v>60</v>
      </c>
      <c r="DN27" s="1">
        <v>0</v>
      </c>
      <c r="DO27" s="1">
        <v>0</v>
      </c>
      <c r="DP27" s="1">
        <f>IF(DO27&gt;68, 68, DO27)</f>
        <v>0</v>
      </c>
      <c r="DQ27" s="1">
        <f>MAX(DN27,DP27)</f>
        <v>0</v>
      </c>
      <c r="DR27" s="29">
        <v>0</v>
      </c>
      <c r="DS27" s="29"/>
      <c r="DT27" s="29">
        <f>IF(DS27&gt;68,68,DS27)</f>
        <v>0</v>
      </c>
      <c r="DU27" s="29">
        <f>MAX(DR27,DT27)</f>
        <v>0</v>
      </c>
      <c r="DV27" s="18">
        <v>0</v>
      </c>
      <c r="DW27" s="18">
        <v>0</v>
      </c>
      <c r="DX27" s="1"/>
      <c r="DY27" s="15">
        <f>AVERAGE(DH27,DK27:DM27, DQ27, DU27)</f>
        <v>52.618333333333332</v>
      </c>
      <c r="DZ27" s="1">
        <v>46.67</v>
      </c>
      <c r="EA27" s="1">
        <v>53.33</v>
      </c>
      <c r="EB27" s="1">
        <v>0</v>
      </c>
      <c r="EC27" s="1">
        <f>IF(EB27&gt;68,68,EB27)</f>
        <v>0</v>
      </c>
      <c r="ED27" s="1">
        <f>MAX(DZ27:EA27,EC27)</f>
        <v>53.33</v>
      </c>
      <c r="EE27" s="29">
        <v>22.22</v>
      </c>
      <c r="EF27" s="29">
        <v>60</v>
      </c>
      <c r="EG27" s="29">
        <v>0</v>
      </c>
      <c r="EH27" s="29">
        <f>IF(EG27&gt;68,68,EG27)</f>
        <v>0</v>
      </c>
      <c r="EI27" s="29">
        <f>MAX(EE27:EF27)</f>
        <v>60</v>
      </c>
      <c r="EJ27" s="1">
        <v>22.22</v>
      </c>
      <c r="EK27" s="1">
        <v>66.67</v>
      </c>
      <c r="EL27" s="1">
        <v>0</v>
      </c>
      <c r="EM27" s="1">
        <f>IF(EL27&gt;68,68,EL27)</f>
        <v>0</v>
      </c>
      <c r="EN27" s="1">
        <f>MAX(EJ27:EK27,EM27)</f>
        <v>66.67</v>
      </c>
      <c r="EO27" s="29">
        <v>0</v>
      </c>
      <c r="EP27" s="29">
        <v>0</v>
      </c>
      <c r="EQ27" s="29"/>
      <c r="ER27" s="15">
        <f>AVERAGE(ED27,EI27,EN27,EQ27)</f>
        <v>60</v>
      </c>
      <c r="ES27" s="1">
        <v>6.67</v>
      </c>
      <c r="ET27" s="1">
        <v>8</v>
      </c>
      <c r="EU27" s="1">
        <f>MIN(MAX(ES27:ET27)+0.2*FA27, 100)</f>
        <v>22.6</v>
      </c>
      <c r="EV27" s="29">
        <v>58.33</v>
      </c>
      <c r="EW27" s="29">
        <v>0</v>
      </c>
      <c r="EX27" s="29">
        <f>MIN(MAX(EV27:EW27)+0.15*FA27, 100)</f>
        <v>69.28</v>
      </c>
      <c r="EY27" s="1">
        <v>73</v>
      </c>
      <c r="EZ27" s="1">
        <v>0</v>
      </c>
      <c r="FA27" s="1">
        <f>MAX(EY27:EZ27)</f>
        <v>73</v>
      </c>
      <c r="FB27" s="15">
        <f>AVERAGE(EU27,EX27,FA27)</f>
        <v>54.96</v>
      </c>
      <c r="FC27" s="3">
        <v>0.25</v>
      </c>
      <c r="FD27" s="3">
        <v>0.2</v>
      </c>
      <c r="FE27" s="3">
        <v>0.25</v>
      </c>
      <c r="FF27" s="3">
        <v>0.3</v>
      </c>
      <c r="FG27" s="25">
        <f>MIN(IF(C27="Yes",AQ27+DG27,0),100)</f>
        <v>100</v>
      </c>
      <c r="FH27" s="25">
        <f>IF(FL27&lt;0,FG27+FL27*-4,FG27)</f>
        <v>100</v>
      </c>
      <c r="FI27" s="25">
        <f>MIN(IF(C27="Yes",AQ27+DY27,0), 100)</f>
        <v>56.118333333333332</v>
      </c>
      <c r="FJ27" s="25">
        <f>MIN(IF(C27="Yes",AQ27+ER27,0),100)</f>
        <v>63.5</v>
      </c>
      <c r="FK27" s="25">
        <f>MIN(IF(C27="Yes",AQ27+FB27,0), 100)</f>
        <v>58.46</v>
      </c>
      <c r="FL27" s="26">
        <f>FC27*FG27+FD27*FI27+FE27*FJ27+FF27*FK27</f>
        <v>69.63666666666667</v>
      </c>
      <c r="FM27" s="26">
        <f>FC27*FH27+FD27*FI27+FE27*FJ27+FF27*FK27</f>
        <v>69.63666666666667</v>
      </c>
    </row>
    <row r="28" spans="1:169" customFormat="1" x14ac:dyDescent="0.3">
      <c r="A28" s="30">
        <v>1402016152</v>
      </c>
      <c r="B28" t="s">
        <v>104</v>
      </c>
      <c r="C28" s="2" t="s">
        <v>107</v>
      </c>
      <c r="D28" s="6"/>
      <c r="E28" s="6"/>
      <c r="F28" s="7">
        <v>1</v>
      </c>
      <c r="G28" s="7"/>
      <c r="H28" s="6">
        <v>1</v>
      </c>
      <c r="I28" s="6">
        <v>1</v>
      </c>
      <c r="J28" s="7"/>
      <c r="K28" s="7"/>
      <c r="L28" s="6"/>
      <c r="M28" s="8"/>
      <c r="N28" s="7"/>
      <c r="O28" s="7"/>
      <c r="P28" s="6"/>
      <c r="Q28" s="8"/>
      <c r="R28" s="7">
        <v>1</v>
      </c>
      <c r="S28" s="7"/>
      <c r="T28" s="6"/>
      <c r="U28" s="6"/>
      <c r="V28" s="7"/>
      <c r="W28" s="7"/>
      <c r="X28" s="6"/>
      <c r="Y28" s="6"/>
      <c r="Z28" s="7">
        <v>1</v>
      </c>
      <c r="AA28" s="7"/>
      <c r="AB28" s="6"/>
      <c r="AC28" s="6"/>
      <c r="AD28" s="7"/>
      <c r="AE28" s="8"/>
      <c r="AF28" s="10">
        <v>14</v>
      </c>
      <c r="AG28" s="10">
        <v>10</v>
      </c>
      <c r="AH28" s="10">
        <f>COUNT(D28:AE28)</f>
        <v>5</v>
      </c>
      <c r="AI28" s="22">
        <f>IF(C28="Yes",(AF28-AH28+(DG28-50)/AG28)/AF28,0)</f>
        <v>1.0428571428571429</v>
      </c>
      <c r="AJ28" s="11">
        <f>SUM(D28:AE28)</f>
        <v>5</v>
      </c>
      <c r="AK28" s="10">
        <f>MAX(AJ28-AL28-AM28,0)*-1</f>
        <v>0</v>
      </c>
      <c r="AL28" s="10">
        <v>10</v>
      </c>
      <c r="AM28" s="10">
        <v>3</v>
      </c>
      <c r="AN28" s="7">
        <f>AJ28+AK28+AO28</f>
        <v>5</v>
      </c>
      <c r="AO28" s="6"/>
      <c r="AP28" s="3">
        <v>0.5</v>
      </c>
      <c r="AQ28" s="15">
        <f>MIN(AN28,AL28)*AP28</f>
        <v>2.5</v>
      </c>
      <c r="AR28" s="6">
        <v>0</v>
      </c>
      <c r="AS28" s="6">
        <v>0</v>
      </c>
      <c r="AT28" s="6">
        <v>5</v>
      </c>
      <c r="AU28" s="6">
        <v>0</v>
      </c>
      <c r="AV28" s="7"/>
      <c r="AW28" s="7">
        <v>0</v>
      </c>
      <c r="AX28" s="7"/>
      <c r="AY28" s="7">
        <v>0</v>
      </c>
      <c r="AZ28" s="6"/>
      <c r="BA28" s="6">
        <v>3</v>
      </c>
      <c r="BB28" s="6"/>
      <c r="BC28" s="6">
        <v>-5</v>
      </c>
      <c r="BD28" s="7"/>
      <c r="BE28" s="7">
        <f>IF(ED28&gt;=70, 5, 0)</f>
        <v>5</v>
      </c>
      <c r="BF28" s="7"/>
      <c r="BG28" s="7"/>
      <c r="BH28" s="7">
        <v>0</v>
      </c>
      <c r="BI28" s="6"/>
      <c r="BJ28" s="6">
        <f>IF(EU28&gt;=70, 6, 0)</f>
        <v>0</v>
      </c>
      <c r="BK28" s="6">
        <v>0</v>
      </c>
      <c r="BL28" s="7">
        <v>0</v>
      </c>
      <c r="BM28" s="7">
        <v>0</v>
      </c>
      <c r="BN28" s="7">
        <v>0</v>
      </c>
      <c r="BO28" s="6">
        <v>2</v>
      </c>
      <c r="BP28" s="6">
        <f>IF(EX28&gt;=70, 6, 0)</f>
        <v>0</v>
      </c>
      <c r="BQ28" s="6">
        <v>-5</v>
      </c>
      <c r="BR28" s="7"/>
      <c r="BS28" s="7">
        <v>0</v>
      </c>
      <c r="BT28" s="7">
        <v>0</v>
      </c>
      <c r="BU28" s="6"/>
      <c r="BV28" s="6">
        <v>0</v>
      </c>
      <c r="BW28" s="6">
        <f>IF(EI28&gt;=70, 5, 0)</f>
        <v>0</v>
      </c>
      <c r="BX28" s="6">
        <v>0</v>
      </c>
      <c r="BY28" s="6">
        <v>0</v>
      </c>
      <c r="BZ28" s="6">
        <v>0</v>
      </c>
      <c r="CA28" s="6">
        <v>0</v>
      </c>
      <c r="CB28" s="6">
        <v>0</v>
      </c>
      <c r="CC28" s="6">
        <v>0</v>
      </c>
      <c r="CD28" s="6">
        <v>0</v>
      </c>
      <c r="CE28" s="6">
        <v>0</v>
      </c>
      <c r="CF28" s="6">
        <v>0</v>
      </c>
      <c r="CG28" s="6">
        <v>0</v>
      </c>
      <c r="CH28" s="6">
        <v>0</v>
      </c>
      <c r="CI28" s="6">
        <v>0</v>
      </c>
      <c r="CJ28" s="7">
        <v>0</v>
      </c>
      <c r="CK28" s="7">
        <v>0</v>
      </c>
      <c r="CL28" s="7">
        <v>0</v>
      </c>
      <c r="CM28" s="6">
        <v>0</v>
      </c>
      <c r="CN28" s="6">
        <f>IF(EQ28&gt;=70, 5, 0)</f>
        <v>0</v>
      </c>
      <c r="CO28" s="6">
        <v>0</v>
      </c>
      <c r="CP28" s="6"/>
      <c r="CQ28" s="6">
        <v>0</v>
      </c>
      <c r="CR28" s="7"/>
      <c r="CS28" s="7">
        <f>IF(FA28&gt;=70, 6, 0)</f>
        <v>6</v>
      </c>
      <c r="CT28" s="7">
        <v>-5</v>
      </c>
      <c r="CU28" s="6"/>
      <c r="CV28" s="7">
        <v>6</v>
      </c>
      <c r="CW28" s="7">
        <v>6</v>
      </c>
      <c r="CX28" s="7">
        <v>0</v>
      </c>
      <c r="CY28" s="7">
        <v>6</v>
      </c>
      <c r="CZ28" s="7">
        <f>IF(AND(DQ28&gt;0,DU28&gt;0),4,0)</f>
        <v>0</v>
      </c>
      <c r="DA28" s="7">
        <f>IF(AND(ED28&gt;0,EI28&gt;0,EN28&gt;0),4,0)</f>
        <v>4</v>
      </c>
      <c r="DB28" s="7">
        <f>IF(SUM(BV28,BX28,CA28,CB28,CD28,CG28,CJ28,CK28,CM28,CO28)&gt;-1,4,0)</f>
        <v>4</v>
      </c>
      <c r="DC28" s="7">
        <f>IF(FA28&gt;0,4,0)</f>
        <v>4</v>
      </c>
      <c r="DD28" s="6">
        <f>5+5+5+5</f>
        <v>20</v>
      </c>
      <c r="DE28" s="10">
        <f>SUM(AR28:DD28)</f>
        <v>56</v>
      </c>
      <c r="DF28" s="10">
        <v>50</v>
      </c>
      <c r="DG28" s="17">
        <f>DE28+DF28</f>
        <v>106</v>
      </c>
      <c r="DH28" s="1">
        <v>88.57</v>
      </c>
      <c r="DI28" s="18">
        <v>100</v>
      </c>
      <c r="DJ28" s="18">
        <v>50</v>
      </c>
      <c r="DK28" s="29">
        <f>AVERAGE(DI28:DJ28)</f>
        <v>75</v>
      </c>
      <c r="DL28" s="1">
        <v>58</v>
      </c>
      <c r="DM28" s="29">
        <v>100</v>
      </c>
      <c r="DN28" s="1">
        <v>0</v>
      </c>
      <c r="DO28" s="1">
        <v>0</v>
      </c>
      <c r="DP28" s="1">
        <f>IF(DO28&gt;68, 68, DO28)</f>
        <v>0</v>
      </c>
      <c r="DQ28" s="1">
        <f>MAX(DN28,DP28)</f>
        <v>0</v>
      </c>
      <c r="DR28" s="29">
        <v>0</v>
      </c>
      <c r="DS28" s="29">
        <v>39</v>
      </c>
      <c r="DT28" s="29">
        <f>IF(DS28&gt;68,68,DS28)</f>
        <v>39</v>
      </c>
      <c r="DU28" s="29">
        <f>MAX(DR28,DT28)</f>
        <v>39</v>
      </c>
      <c r="DV28" s="18">
        <v>0</v>
      </c>
      <c r="DW28" s="18">
        <v>0</v>
      </c>
      <c r="DX28" s="1"/>
      <c r="DY28" s="15">
        <f>AVERAGE(DH28,DK28:DM28, DQ28, DU28)</f>
        <v>60.094999999999999</v>
      </c>
      <c r="DZ28" s="1">
        <v>73.33</v>
      </c>
      <c r="EA28" s="1">
        <v>80</v>
      </c>
      <c r="EB28" s="1">
        <v>0</v>
      </c>
      <c r="EC28" s="1">
        <f>IF(EB28&gt;68,68,EB28)</f>
        <v>0</v>
      </c>
      <c r="ED28" s="1">
        <f>MAX(DZ28:EA28,EC28)</f>
        <v>80</v>
      </c>
      <c r="EE28" s="29">
        <v>38.89</v>
      </c>
      <c r="EF28" s="29">
        <v>60</v>
      </c>
      <c r="EG28" s="29">
        <v>40</v>
      </c>
      <c r="EH28" s="29">
        <f>IF(EG28&gt;68,68,EG28)</f>
        <v>40</v>
      </c>
      <c r="EI28" s="29">
        <f>MAX(EE28:EF28)</f>
        <v>60</v>
      </c>
      <c r="EJ28" s="1">
        <v>38.89</v>
      </c>
      <c r="EK28" s="1">
        <v>60</v>
      </c>
      <c r="EL28" s="1">
        <v>0</v>
      </c>
      <c r="EM28" s="1">
        <f>IF(EL28&gt;68,68,EL28)</f>
        <v>0</v>
      </c>
      <c r="EN28" s="1">
        <f>MAX(EJ28:EK28,EM28)</f>
        <v>60</v>
      </c>
      <c r="EO28" s="29">
        <v>0</v>
      </c>
      <c r="EP28" s="29">
        <v>0</v>
      </c>
      <c r="EQ28" s="29"/>
      <c r="ER28" s="15">
        <f>AVERAGE(ED28,EI28,EN28,EQ28)</f>
        <v>66.666666666666671</v>
      </c>
      <c r="ES28" s="1">
        <v>0</v>
      </c>
      <c r="ET28" s="1">
        <v>0</v>
      </c>
      <c r="EU28" s="1">
        <f>MIN(MAX(ES28:ET28)+0.2*FA28, 100)</f>
        <v>18</v>
      </c>
      <c r="EV28" s="29">
        <v>10.42</v>
      </c>
      <c r="EW28" s="29">
        <v>0</v>
      </c>
      <c r="EX28" s="29">
        <f>MIN(MAX(EV28:EW28)+0.15*FA28, 100)</f>
        <v>23.92</v>
      </c>
      <c r="EY28" s="1">
        <v>90</v>
      </c>
      <c r="EZ28" s="1">
        <v>0</v>
      </c>
      <c r="FA28" s="1">
        <f>MAX(EY28:EZ28)</f>
        <v>90</v>
      </c>
      <c r="FB28" s="15">
        <f>AVERAGE(EU28,EX28,FA28)</f>
        <v>43.973333333333336</v>
      </c>
      <c r="FC28" s="3">
        <v>0.25</v>
      </c>
      <c r="FD28" s="3">
        <v>0.2</v>
      </c>
      <c r="FE28" s="3">
        <v>0.25</v>
      </c>
      <c r="FF28" s="3">
        <v>0.3</v>
      </c>
      <c r="FG28" s="25">
        <f>MIN(IF(C28="Yes",AQ28+DG28,0),100)</f>
        <v>100</v>
      </c>
      <c r="FH28" s="25">
        <f>IF(FL28&lt;0,FG28+FL28*-4,FG28)</f>
        <v>100</v>
      </c>
      <c r="FI28" s="25">
        <f>MIN(IF(C28="Yes",AQ28+DY28,0), 100)</f>
        <v>62.594999999999999</v>
      </c>
      <c r="FJ28" s="25">
        <f>MIN(IF(C28="Yes",AQ28+ER28,0),100)</f>
        <v>69.166666666666671</v>
      </c>
      <c r="FK28" s="25">
        <f>MIN(IF(C28="Yes",AQ28+FB28,0), 100)</f>
        <v>46.473333333333336</v>
      </c>
      <c r="FL28" s="26">
        <f>FC28*FG28+FD28*FI28+FE28*FJ28+FF28*FK28</f>
        <v>68.75266666666667</v>
      </c>
      <c r="FM28" s="26">
        <f>FC28*FH28+FD28*FI28+FE28*FJ28+FF28*FK28</f>
        <v>68.75266666666667</v>
      </c>
    </row>
    <row r="29" spans="1:169" customFormat="1" x14ac:dyDescent="0.3">
      <c r="A29">
        <v>1402019052</v>
      </c>
      <c r="B29" t="s">
        <v>104</v>
      </c>
      <c r="C29" s="2" t="s">
        <v>107</v>
      </c>
      <c r="D29" s="6"/>
      <c r="E29" s="6"/>
      <c r="F29" s="7"/>
      <c r="G29" s="7">
        <v>1</v>
      </c>
      <c r="H29" s="6"/>
      <c r="I29" s="6"/>
      <c r="J29" s="7">
        <v>0</v>
      </c>
      <c r="K29" s="7"/>
      <c r="L29" s="6">
        <v>1</v>
      </c>
      <c r="M29" s="8"/>
      <c r="N29" s="7"/>
      <c r="O29" s="7"/>
      <c r="P29" s="6"/>
      <c r="Q29" s="8"/>
      <c r="R29" s="7"/>
      <c r="S29" s="7"/>
      <c r="T29" s="6"/>
      <c r="U29" s="16"/>
      <c r="V29" s="7"/>
      <c r="W29" s="7"/>
      <c r="X29" s="6">
        <v>1</v>
      </c>
      <c r="Y29" s="6"/>
      <c r="Z29" s="7"/>
      <c r="AA29" s="7"/>
      <c r="AB29" s="6"/>
      <c r="AC29" s="6"/>
      <c r="AD29" s="7"/>
      <c r="AE29" s="8"/>
      <c r="AF29" s="10">
        <v>14</v>
      </c>
      <c r="AG29" s="10">
        <v>10</v>
      </c>
      <c r="AH29" s="10">
        <f>COUNT(D29:AE29)</f>
        <v>4</v>
      </c>
      <c r="AI29" s="22">
        <f>IF(C29="Yes",(AF29-AH29+(DG29-50)/AG29)/AF29,0)</f>
        <v>1.0285714285714287</v>
      </c>
      <c r="AJ29" s="11">
        <f>SUM(D29:AE29)</f>
        <v>3</v>
      </c>
      <c r="AK29" s="10">
        <f>MAX(AJ29-AL29-AM29,0)*-1</f>
        <v>0</v>
      </c>
      <c r="AL29" s="10">
        <v>10</v>
      </c>
      <c r="AM29" s="10">
        <v>3</v>
      </c>
      <c r="AN29" s="7">
        <f>AJ29+AK29+AO29</f>
        <v>4</v>
      </c>
      <c r="AO29" s="6">
        <v>1</v>
      </c>
      <c r="AP29" s="3">
        <v>0.5</v>
      </c>
      <c r="AQ29" s="15">
        <f>MIN(AN29,AL29)*AP29</f>
        <v>2</v>
      </c>
      <c r="AR29" s="6">
        <v>0</v>
      </c>
      <c r="AS29" s="6">
        <v>0</v>
      </c>
      <c r="AT29" s="6">
        <v>3</v>
      </c>
      <c r="AU29" s="6">
        <v>0</v>
      </c>
      <c r="AV29" s="7"/>
      <c r="AW29" s="7">
        <v>0</v>
      </c>
      <c r="AX29" s="7"/>
      <c r="AY29" s="7">
        <v>0</v>
      </c>
      <c r="AZ29" s="6"/>
      <c r="BA29" s="6">
        <v>3</v>
      </c>
      <c r="BB29" s="6"/>
      <c r="BC29" s="6">
        <v>-5</v>
      </c>
      <c r="BD29" s="7"/>
      <c r="BE29" s="7">
        <f>IF(ED29&gt;=70, 5, 0)</f>
        <v>0</v>
      </c>
      <c r="BF29" s="7"/>
      <c r="BG29" s="7"/>
      <c r="BH29" s="7">
        <v>-5</v>
      </c>
      <c r="BI29" s="6"/>
      <c r="BJ29" s="6">
        <f>IF(EU29&gt;=70, 6, 0)</f>
        <v>0</v>
      </c>
      <c r="BK29" s="6">
        <v>0</v>
      </c>
      <c r="BL29" s="7">
        <v>0</v>
      </c>
      <c r="BM29" s="7">
        <v>0</v>
      </c>
      <c r="BN29" s="7">
        <v>0</v>
      </c>
      <c r="BO29" s="6"/>
      <c r="BP29" s="6">
        <f>IF(EX29&gt;=70, 6, 0)</f>
        <v>0</v>
      </c>
      <c r="BQ29" s="6">
        <v>0</v>
      </c>
      <c r="BR29" s="7"/>
      <c r="BS29" s="7">
        <v>0</v>
      </c>
      <c r="BT29" s="7">
        <v>-5</v>
      </c>
      <c r="BU29" s="6">
        <v>5</v>
      </c>
      <c r="BV29" s="6">
        <v>0</v>
      </c>
      <c r="BW29" s="6">
        <f>IF(EI29&gt;=70, 5, 0)</f>
        <v>0</v>
      </c>
      <c r="BX29" s="6">
        <v>0</v>
      </c>
      <c r="BY29" s="6">
        <v>0</v>
      </c>
      <c r="BZ29" s="6">
        <v>0</v>
      </c>
      <c r="CA29" s="6">
        <v>0</v>
      </c>
      <c r="CB29" s="6">
        <v>0</v>
      </c>
      <c r="CC29" s="6">
        <v>0</v>
      </c>
      <c r="CD29" s="6">
        <v>0</v>
      </c>
      <c r="CE29" s="6">
        <v>0</v>
      </c>
      <c r="CF29" s="6">
        <v>0</v>
      </c>
      <c r="CG29" s="6">
        <v>0</v>
      </c>
      <c r="CH29" s="6">
        <v>0</v>
      </c>
      <c r="CI29" s="6">
        <v>0</v>
      </c>
      <c r="CJ29" s="7">
        <v>0</v>
      </c>
      <c r="CK29" s="7">
        <v>0</v>
      </c>
      <c r="CL29" s="7">
        <v>0</v>
      </c>
      <c r="CM29" s="6">
        <v>0</v>
      </c>
      <c r="CN29" s="6">
        <f>IF(EQ29&gt;=70, 5, 0)</f>
        <v>0</v>
      </c>
      <c r="CO29" s="6">
        <v>0</v>
      </c>
      <c r="CP29" s="6"/>
      <c r="CQ29" s="6">
        <v>0</v>
      </c>
      <c r="CR29" s="7"/>
      <c r="CS29" s="7">
        <f>IF(FA29&gt;=70, 6, 0)</f>
        <v>6</v>
      </c>
      <c r="CT29" s="7">
        <v>0</v>
      </c>
      <c r="CU29" s="6">
        <v>20</v>
      </c>
      <c r="CV29" s="7">
        <v>0</v>
      </c>
      <c r="CW29" s="7">
        <v>6</v>
      </c>
      <c r="CX29" s="7">
        <v>0</v>
      </c>
      <c r="CY29" s="7">
        <v>0</v>
      </c>
      <c r="CZ29" s="7">
        <f>IF(AND(DQ29&gt;0,DU29&gt;0),4,0)</f>
        <v>4</v>
      </c>
      <c r="DA29" s="7">
        <f>IF(AND(ED29&gt;0,EI29&gt;0,EN29&gt;0),4,0)</f>
        <v>4</v>
      </c>
      <c r="DB29" s="7">
        <f>IF(SUM(BV29,BX29,CA29,CB29,CD29,CG29,CJ29,CK29,CM29,CO29)&gt;-1,4,0)</f>
        <v>4</v>
      </c>
      <c r="DC29" s="7">
        <f>IF(FA29&gt;0,4,0)</f>
        <v>4</v>
      </c>
      <c r="DD29" s="6"/>
      <c r="DE29" s="10">
        <f>SUM(AR29:DD29)</f>
        <v>44</v>
      </c>
      <c r="DF29" s="10">
        <v>50</v>
      </c>
      <c r="DG29" s="17">
        <f>DE29+DF29</f>
        <v>94</v>
      </c>
      <c r="DH29" s="1">
        <v>80</v>
      </c>
      <c r="DI29" s="18">
        <v>100</v>
      </c>
      <c r="DJ29" s="18">
        <v>50</v>
      </c>
      <c r="DK29" s="29">
        <f>AVERAGE(DI29:DJ29)</f>
        <v>75</v>
      </c>
      <c r="DL29" s="1">
        <v>80</v>
      </c>
      <c r="DM29" s="29">
        <v>100</v>
      </c>
      <c r="DN29" s="1">
        <v>80</v>
      </c>
      <c r="DO29" s="1">
        <v>80</v>
      </c>
      <c r="DP29" s="1">
        <f>IF(DO29&gt;68, 68, DO29)</f>
        <v>68</v>
      </c>
      <c r="DQ29" s="1">
        <f>MAX(DN29,DP29)</f>
        <v>80</v>
      </c>
      <c r="DR29" s="29">
        <v>0</v>
      </c>
      <c r="DS29" s="29">
        <v>100</v>
      </c>
      <c r="DT29" s="29">
        <f>IF(DS29&gt;68,68,DS29)</f>
        <v>68</v>
      </c>
      <c r="DU29" s="29">
        <f>MAX(DR29,DT29)</f>
        <v>68</v>
      </c>
      <c r="DV29" s="18">
        <v>0</v>
      </c>
      <c r="DW29" s="18">
        <v>0</v>
      </c>
      <c r="DX29" s="1"/>
      <c r="DY29" s="15">
        <f>AVERAGE(DH29,DK29:DM29, DQ29, DU29)</f>
        <v>80.5</v>
      </c>
      <c r="DZ29" s="1">
        <v>13.33</v>
      </c>
      <c r="EA29" s="1">
        <v>26.67</v>
      </c>
      <c r="EB29" s="1">
        <v>0</v>
      </c>
      <c r="EC29" s="1">
        <f>IF(EB29&gt;68,68,EB29)</f>
        <v>0</v>
      </c>
      <c r="ED29" s="1">
        <f>MAX(DZ29:EA29,EC29)</f>
        <v>26.67</v>
      </c>
      <c r="EE29" s="29">
        <v>55.56</v>
      </c>
      <c r="EF29" s="29">
        <v>66.67</v>
      </c>
      <c r="EG29" s="29">
        <v>0</v>
      </c>
      <c r="EH29" s="29">
        <f>IF(EG29&gt;68,68,EG29)</f>
        <v>0</v>
      </c>
      <c r="EI29" s="29">
        <f>MAX(EE29:EF29)</f>
        <v>66.67</v>
      </c>
      <c r="EJ29" s="1">
        <v>55.56</v>
      </c>
      <c r="EK29" s="1">
        <v>93.33</v>
      </c>
      <c r="EL29" s="1">
        <v>0</v>
      </c>
      <c r="EM29" s="1">
        <f>IF(EL29&gt;68,68,EL29)</f>
        <v>0</v>
      </c>
      <c r="EN29" s="1">
        <f>MAX(EJ29:EK29,EM29)</f>
        <v>93.33</v>
      </c>
      <c r="EO29" s="29">
        <v>0</v>
      </c>
      <c r="EP29" s="29">
        <v>0</v>
      </c>
      <c r="EQ29" s="29"/>
      <c r="ER29" s="15">
        <f>AVERAGE(ED29,EI29,EN29,EQ29)</f>
        <v>62.223333333333336</v>
      </c>
      <c r="ES29" s="1">
        <v>13.33</v>
      </c>
      <c r="ET29" s="1">
        <v>0</v>
      </c>
      <c r="EU29" s="1">
        <f>MIN(MAX(ES29:ET29)+0.2*FA29, 100)</f>
        <v>27.73</v>
      </c>
      <c r="EV29" s="29">
        <v>0</v>
      </c>
      <c r="EW29" s="29">
        <v>0</v>
      </c>
      <c r="EX29" s="29">
        <f>MIN(MAX(EV29:EW29)+0.15*FA29, 100)</f>
        <v>10.799999999999999</v>
      </c>
      <c r="EY29" s="1">
        <v>72</v>
      </c>
      <c r="EZ29" s="1">
        <v>0</v>
      </c>
      <c r="FA29" s="1">
        <f>MAX(EY29:EZ29)</f>
        <v>72</v>
      </c>
      <c r="FB29" s="15">
        <f>AVERAGE(EU29,EX29,FA29)</f>
        <v>36.843333333333334</v>
      </c>
      <c r="FC29" s="3">
        <v>0.25</v>
      </c>
      <c r="FD29" s="3">
        <v>0.2</v>
      </c>
      <c r="FE29" s="3">
        <v>0.25</v>
      </c>
      <c r="FF29" s="3">
        <v>0.3</v>
      </c>
      <c r="FG29" s="25">
        <f>MIN(IF(C29="Yes",AQ29+DG29,0),100)</f>
        <v>96</v>
      </c>
      <c r="FH29" s="25">
        <f>IF(FL29&lt;0,FG29+FL29*-4,FG29)</f>
        <v>96</v>
      </c>
      <c r="FI29" s="25">
        <f>MIN(IF(C29="Yes",AQ29+DY29,0), 100)</f>
        <v>82.5</v>
      </c>
      <c r="FJ29" s="25">
        <f>MIN(IF(C29="Yes",AQ29+ER29,0),100)</f>
        <v>64.223333333333329</v>
      </c>
      <c r="FK29" s="25">
        <f>MIN(IF(C29="Yes",AQ29+FB29,0), 100)</f>
        <v>38.843333333333334</v>
      </c>
      <c r="FL29" s="26">
        <f>FC29*FG29+FD29*FI29+FE29*FJ29+FF29*FK29</f>
        <v>68.208833333333331</v>
      </c>
      <c r="FM29" s="26">
        <f>FC29*FH29+FD29*FI29+FE29*FJ29+FF29*FK29</f>
        <v>68.208833333333331</v>
      </c>
    </row>
    <row r="30" spans="1:169" customFormat="1" x14ac:dyDescent="0.3">
      <c r="A30" s="30">
        <v>1402017056</v>
      </c>
      <c r="B30" t="s">
        <v>106</v>
      </c>
      <c r="C30" s="2" t="s">
        <v>107</v>
      </c>
      <c r="D30" s="6"/>
      <c r="E30" s="6">
        <v>1</v>
      </c>
      <c r="F30" s="7"/>
      <c r="G30" s="7">
        <v>1</v>
      </c>
      <c r="H30" s="6">
        <v>1</v>
      </c>
      <c r="I30" s="6"/>
      <c r="J30" s="7">
        <v>1</v>
      </c>
      <c r="K30" s="7">
        <v>1</v>
      </c>
      <c r="L30" s="6">
        <v>1</v>
      </c>
      <c r="M30" s="8"/>
      <c r="N30" s="7"/>
      <c r="O30" s="7"/>
      <c r="P30" s="6"/>
      <c r="Q30" s="8"/>
      <c r="R30" s="7">
        <v>1</v>
      </c>
      <c r="S30" s="7">
        <v>1</v>
      </c>
      <c r="T30" s="6">
        <v>1</v>
      </c>
      <c r="U30" s="16"/>
      <c r="V30" s="7"/>
      <c r="W30" s="7"/>
      <c r="X30" s="6"/>
      <c r="Y30" s="6"/>
      <c r="Z30" s="7"/>
      <c r="AA30" s="7"/>
      <c r="AB30" s="6">
        <v>1</v>
      </c>
      <c r="AC30" s="6"/>
      <c r="AD30" s="7"/>
      <c r="AE30" s="8"/>
      <c r="AF30" s="10">
        <v>14</v>
      </c>
      <c r="AG30" s="10">
        <v>10</v>
      </c>
      <c r="AH30" s="10">
        <f>COUNT(D30:AE30)</f>
        <v>10</v>
      </c>
      <c r="AI30" s="22">
        <f>IF(C30="Yes",(AF30-AH30+(DG30-50)/AG30)/AF30,0)</f>
        <v>0.65714285714285714</v>
      </c>
      <c r="AJ30" s="11">
        <f>SUM(D30:AE30)</f>
        <v>10</v>
      </c>
      <c r="AK30" s="10">
        <f>MAX(AJ30-AL30-AM30,0)*-1</f>
        <v>0</v>
      </c>
      <c r="AL30" s="10">
        <v>10</v>
      </c>
      <c r="AM30" s="10">
        <v>3</v>
      </c>
      <c r="AN30" s="7">
        <f>AJ30+AK30+AO30</f>
        <v>10</v>
      </c>
      <c r="AO30" s="6"/>
      <c r="AP30" s="3">
        <v>0.5</v>
      </c>
      <c r="AQ30" s="15">
        <f>MIN(AN30,AL30)*AP30</f>
        <v>5</v>
      </c>
      <c r="AR30" s="6">
        <v>0</v>
      </c>
      <c r="AS30" s="6">
        <v>0</v>
      </c>
      <c r="AT30" s="6">
        <v>4</v>
      </c>
      <c r="AU30" s="6">
        <v>0</v>
      </c>
      <c r="AV30" s="7"/>
      <c r="AW30" s="7">
        <v>0</v>
      </c>
      <c r="AX30" s="7"/>
      <c r="AY30" s="7">
        <v>0</v>
      </c>
      <c r="AZ30" s="6"/>
      <c r="BA30" s="6">
        <v>3</v>
      </c>
      <c r="BB30" s="6"/>
      <c r="BC30" s="6">
        <v>0</v>
      </c>
      <c r="BD30" s="7"/>
      <c r="BE30" s="7">
        <f>IF(ED30&gt;=70, 5, 0)</f>
        <v>5</v>
      </c>
      <c r="BF30" s="7"/>
      <c r="BG30" s="7"/>
      <c r="BH30" s="7">
        <v>0</v>
      </c>
      <c r="BI30" s="6"/>
      <c r="BJ30" s="6">
        <f>IF(EU30&gt;=70, 6, 0)</f>
        <v>0</v>
      </c>
      <c r="BK30" s="6">
        <v>0</v>
      </c>
      <c r="BL30" s="7">
        <v>0</v>
      </c>
      <c r="BM30" s="7">
        <v>-5</v>
      </c>
      <c r="BN30" s="7">
        <v>0</v>
      </c>
      <c r="BO30" s="6"/>
      <c r="BP30" s="6">
        <f>IF(EX30&gt;=70, 6, 0)</f>
        <v>0</v>
      </c>
      <c r="BQ30" s="6">
        <v>0</v>
      </c>
      <c r="BR30" s="7"/>
      <c r="BS30" s="7">
        <v>0</v>
      </c>
      <c r="BT30" s="7">
        <v>0</v>
      </c>
      <c r="BU30" s="6">
        <v>5</v>
      </c>
      <c r="BV30" s="6">
        <v>0</v>
      </c>
      <c r="BW30" s="6">
        <f>IF(EI30&gt;=70, 5, 0)</f>
        <v>0</v>
      </c>
      <c r="BX30" s="6">
        <v>0</v>
      </c>
      <c r="BY30" s="6">
        <v>0</v>
      </c>
      <c r="BZ30" s="6">
        <v>0</v>
      </c>
      <c r="CA30" s="6">
        <v>0</v>
      </c>
      <c r="CB30" s="6">
        <v>0</v>
      </c>
      <c r="CC30" s="6">
        <v>0</v>
      </c>
      <c r="CD30" s="6">
        <v>0</v>
      </c>
      <c r="CE30" s="6">
        <v>0</v>
      </c>
      <c r="CF30" s="6">
        <v>0</v>
      </c>
      <c r="CG30" s="6">
        <v>0</v>
      </c>
      <c r="CH30" s="6">
        <v>0</v>
      </c>
      <c r="CI30" s="6">
        <v>0</v>
      </c>
      <c r="CJ30" s="7">
        <v>0</v>
      </c>
      <c r="CK30" s="7">
        <v>0</v>
      </c>
      <c r="CL30" s="7">
        <v>0</v>
      </c>
      <c r="CM30" s="6">
        <v>0</v>
      </c>
      <c r="CN30" s="6">
        <f>IF(EQ30&gt;=70, 5, 0)</f>
        <v>0</v>
      </c>
      <c r="CO30" s="6">
        <v>-5</v>
      </c>
      <c r="CP30" s="6"/>
      <c r="CQ30" s="6">
        <v>0</v>
      </c>
      <c r="CR30" s="7"/>
      <c r="CS30" s="7">
        <f>IF(FA30&gt;=70, 6, 0)</f>
        <v>6</v>
      </c>
      <c r="CT30" s="7">
        <v>0</v>
      </c>
      <c r="CU30" s="6">
        <v>20</v>
      </c>
      <c r="CV30" s="7">
        <v>0</v>
      </c>
      <c r="CW30" s="7">
        <v>0</v>
      </c>
      <c r="CX30" s="7">
        <v>0</v>
      </c>
      <c r="CY30" s="7">
        <v>6</v>
      </c>
      <c r="CZ30" s="7">
        <f>IF(AND(DQ30&gt;0,DU30&gt;0),4,0)</f>
        <v>0</v>
      </c>
      <c r="DA30" s="7">
        <f>IF(AND(ED30&gt;0,EI30&gt;0,EN30&gt;0),4,0)</f>
        <v>4</v>
      </c>
      <c r="DB30" s="7">
        <f>IF(SUM(BV30,BX30,CA30,CB30,CD30,CG30,CJ30,CK30,CM30,CO30)&gt;-1,4,0)</f>
        <v>0</v>
      </c>
      <c r="DC30" s="7">
        <f>IF(FA30&gt;0,4,0)</f>
        <v>4</v>
      </c>
      <c r="DD30" s="6">
        <v>5</v>
      </c>
      <c r="DE30" s="10">
        <f>SUM(AR30:DD30)</f>
        <v>52</v>
      </c>
      <c r="DF30" s="10">
        <v>50</v>
      </c>
      <c r="DG30" s="17">
        <f>DE30+DF30</f>
        <v>102</v>
      </c>
      <c r="DH30" s="1">
        <v>71.430000000000007</v>
      </c>
      <c r="DI30" s="18">
        <v>100</v>
      </c>
      <c r="DJ30" s="18">
        <v>100</v>
      </c>
      <c r="DK30" s="29">
        <f>AVERAGE(DI30:DJ30)</f>
        <v>100</v>
      </c>
      <c r="DL30" s="1">
        <v>100</v>
      </c>
      <c r="DM30" s="29">
        <v>45</v>
      </c>
      <c r="DN30" s="1">
        <v>0</v>
      </c>
      <c r="DO30" s="1">
        <v>0</v>
      </c>
      <c r="DP30" s="1">
        <f>IF(DO30&gt;68, 68, DO30)</f>
        <v>0</v>
      </c>
      <c r="DQ30" s="1">
        <f>MAX(DN30,DP30)</f>
        <v>0</v>
      </c>
      <c r="DR30" s="29">
        <v>0</v>
      </c>
      <c r="DS30" s="29"/>
      <c r="DT30" s="29">
        <f>IF(DS30&gt;68,68,DS30)</f>
        <v>0</v>
      </c>
      <c r="DU30" s="29">
        <f>MAX(DR30,DT30)</f>
        <v>0</v>
      </c>
      <c r="DV30" s="18">
        <v>0</v>
      </c>
      <c r="DW30" s="18">
        <v>0</v>
      </c>
      <c r="DX30" s="1"/>
      <c r="DY30" s="15">
        <f>AVERAGE(DH30,DK30:DM30, DQ30, DU30)</f>
        <v>52.738333333333337</v>
      </c>
      <c r="DZ30" s="1">
        <v>26.67</v>
      </c>
      <c r="EA30" s="1">
        <v>73.33</v>
      </c>
      <c r="EB30" s="1">
        <v>0</v>
      </c>
      <c r="EC30" s="1">
        <f>IF(EB30&gt;68,68,EB30)</f>
        <v>0</v>
      </c>
      <c r="ED30" s="1">
        <f>MAX(DZ30:EA30,EC30)</f>
        <v>73.33</v>
      </c>
      <c r="EE30" s="29">
        <v>38.89</v>
      </c>
      <c r="EF30" s="29">
        <v>46.67</v>
      </c>
      <c r="EG30" s="29">
        <v>6.67</v>
      </c>
      <c r="EH30" s="29">
        <f>IF(EG30&gt;68,68,EG30)</f>
        <v>6.67</v>
      </c>
      <c r="EI30" s="29">
        <f>MAX(EE30:EF30)</f>
        <v>46.67</v>
      </c>
      <c r="EJ30" s="1">
        <v>38.89</v>
      </c>
      <c r="EK30" s="1">
        <v>40</v>
      </c>
      <c r="EL30" s="1">
        <v>0</v>
      </c>
      <c r="EM30" s="1">
        <f>IF(EL30&gt;68,68,EL30)</f>
        <v>0</v>
      </c>
      <c r="EN30" s="1">
        <f>MAX(EJ30:EK30,EM30)</f>
        <v>40</v>
      </c>
      <c r="EO30" s="29">
        <v>0</v>
      </c>
      <c r="EP30" s="29">
        <v>0</v>
      </c>
      <c r="EQ30" s="29"/>
      <c r="ER30" s="15">
        <f>AVERAGE(ED30,EI30,EN30,EQ30)</f>
        <v>53.333333333333336</v>
      </c>
      <c r="ES30" s="1">
        <v>6.67</v>
      </c>
      <c r="ET30" s="1">
        <v>0</v>
      </c>
      <c r="EU30" s="1">
        <f>MIN(MAX(ES30:ET30)+0.2*FA30, 100)</f>
        <v>21.270000000000003</v>
      </c>
      <c r="EV30" s="29">
        <v>50</v>
      </c>
      <c r="EW30" s="29">
        <v>0</v>
      </c>
      <c r="EX30" s="29">
        <f>MIN(MAX(EV30:EW30)+0.15*FA30, 100)</f>
        <v>60.95</v>
      </c>
      <c r="EY30" s="1">
        <v>73</v>
      </c>
      <c r="EZ30" s="1">
        <v>0</v>
      </c>
      <c r="FA30" s="1">
        <f>MAX(EY30:EZ30)</f>
        <v>73</v>
      </c>
      <c r="FB30" s="15">
        <f>AVERAGE(EU30,EX30,FA30)</f>
        <v>51.74</v>
      </c>
      <c r="FC30" s="3">
        <v>0.25</v>
      </c>
      <c r="FD30" s="3">
        <v>0.2</v>
      </c>
      <c r="FE30" s="3">
        <v>0.25</v>
      </c>
      <c r="FF30" s="3">
        <v>0.3</v>
      </c>
      <c r="FG30" s="25">
        <f>MIN(IF(C30="Yes",AQ30+DG30,0),100)</f>
        <v>100</v>
      </c>
      <c r="FH30" s="25">
        <f>IF(FL30&lt;0,FG30+FL30*-4,FG30)</f>
        <v>100</v>
      </c>
      <c r="FI30" s="25">
        <f>MIN(IF(C30="Yes",AQ30+DY30,0), 100)</f>
        <v>57.738333333333337</v>
      </c>
      <c r="FJ30" s="25">
        <f>MIN(IF(C30="Yes",AQ30+ER30,0),100)</f>
        <v>58.333333333333336</v>
      </c>
      <c r="FK30" s="25">
        <f>MIN(IF(C30="Yes",AQ30+FB30,0), 100)</f>
        <v>56.74</v>
      </c>
      <c r="FL30" s="26">
        <f>FC30*FG30+FD30*FI30+FE30*FJ30+FF30*FK30</f>
        <v>68.153000000000006</v>
      </c>
      <c r="FM30" s="26">
        <f>FC30*FH30+FD30*FI30+FE30*FJ30+FF30*FK30</f>
        <v>68.153000000000006</v>
      </c>
    </row>
    <row r="31" spans="1:169" customFormat="1" x14ac:dyDescent="0.3">
      <c r="A31">
        <v>1402019061</v>
      </c>
      <c r="B31" t="s">
        <v>104</v>
      </c>
      <c r="C31" s="2" t="s">
        <v>107</v>
      </c>
      <c r="D31" s="6">
        <v>1</v>
      </c>
      <c r="E31" s="6"/>
      <c r="F31" s="7">
        <v>1</v>
      </c>
      <c r="G31" s="7">
        <v>1</v>
      </c>
      <c r="H31" s="6"/>
      <c r="I31" s="6">
        <v>1</v>
      </c>
      <c r="J31" s="7"/>
      <c r="K31" s="7"/>
      <c r="L31" s="6"/>
      <c r="M31" s="8"/>
      <c r="N31" s="7"/>
      <c r="O31" s="7"/>
      <c r="P31" s="6"/>
      <c r="Q31" s="8"/>
      <c r="R31" s="7">
        <v>1</v>
      </c>
      <c r="S31" s="7">
        <v>1</v>
      </c>
      <c r="T31" s="6"/>
      <c r="U31" s="16"/>
      <c r="V31" s="7"/>
      <c r="W31" s="7"/>
      <c r="X31" s="6">
        <v>1</v>
      </c>
      <c r="Y31" s="6"/>
      <c r="Z31" s="7"/>
      <c r="AA31" s="7"/>
      <c r="AB31" s="6"/>
      <c r="AC31" s="6"/>
      <c r="AD31" s="7"/>
      <c r="AE31" s="8"/>
      <c r="AF31" s="10">
        <v>14</v>
      </c>
      <c r="AG31" s="10">
        <v>10</v>
      </c>
      <c r="AH31" s="10">
        <f>COUNT(D31:AE31)</f>
        <v>7</v>
      </c>
      <c r="AI31" s="22">
        <f>IF(C31="Yes",(AF31-AH31+(DG31-50)/AG31)/AF31,0)</f>
        <v>1.0142857142857142</v>
      </c>
      <c r="AJ31" s="11">
        <f>SUM(D31:AE31)</f>
        <v>7</v>
      </c>
      <c r="AK31" s="10">
        <f>MAX(AJ31-AL31-AM31,0)*-1</f>
        <v>0</v>
      </c>
      <c r="AL31" s="10">
        <v>10</v>
      </c>
      <c r="AM31" s="10">
        <v>3</v>
      </c>
      <c r="AN31" s="7">
        <f>AJ31+AK31+AO31</f>
        <v>7</v>
      </c>
      <c r="AO31" s="6"/>
      <c r="AP31" s="3">
        <v>0.5</v>
      </c>
      <c r="AQ31" s="15">
        <f>MIN(AN31,AL31)*AP31</f>
        <v>3.5</v>
      </c>
      <c r="AR31" s="6">
        <v>0</v>
      </c>
      <c r="AS31" s="6">
        <v>0</v>
      </c>
      <c r="AT31" s="6">
        <v>4</v>
      </c>
      <c r="AU31" s="6">
        <v>0</v>
      </c>
      <c r="AV31" s="7"/>
      <c r="AW31" s="7">
        <v>0</v>
      </c>
      <c r="AX31" s="7"/>
      <c r="AY31" s="7">
        <v>0</v>
      </c>
      <c r="AZ31" s="6"/>
      <c r="BA31" s="6">
        <v>3</v>
      </c>
      <c r="BB31" s="6"/>
      <c r="BC31" s="6">
        <v>0</v>
      </c>
      <c r="BD31" s="7"/>
      <c r="BE31" s="7">
        <f>IF(ED31&gt;=70, 5, 0)</f>
        <v>5</v>
      </c>
      <c r="BF31" s="7"/>
      <c r="BG31" s="7"/>
      <c r="BH31" s="7">
        <v>0</v>
      </c>
      <c r="BI31" s="6"/>
      <c r="BJ31" s="6">
        <f>IF(EU31&gt;=70, 6, 0)</f>
        <v>0</v>
      </c>
      <c r="BK31" s="6">
        <v>0</v>
      </c>
      <c r="BL31" s="7">
        <v>0</v>
      </c>
      <c r="BM31" s="7">
        <v>0</v>
      </c>
      <c r="BN31" s="7">
        <v>0</v>
      </c>
      <c r="BO31" s="6"/>
      <c r="BP31" s="6">
        <f>IF(EX31&gt;=70, 6, 0)</f>
        <v>0</v>
      </c>
      <c r="BQ31" s="6">
        <v>0</v>
      </c>
      <c r="BR31" s="7"/>
      <c r="BS31" s="7">
        <v>0</v>
      </c>
      <c r="BT31" s="7">
        <v>0</v>
      </c>
      <c r="BU31" s="6">
        <v>5</v>
      </c>
      <c r="BV31" s="6">
        <v>0</v>
      </c>
      <c r="BW31" s="6">
        <f>IF(EI31&gt;=70, 5, 0)</f>
        <v>5</v>
      </c>
      <c r="BX31" s="6">
        <v>0</v>
      </c>
      <c r="BY31" s="6">
        <v>0</v>
      </c>
      <c r="BZ31" s="6">
        <v>0</v>
      </c>
      <c r="CA31" s="6">
        <v>0</v>
      </c>
      <c r="CB31" s="6">
        <v>0</v>
      </c>
      <c r="CC31" s="6">
        <v>0</v>
      </c>
      <c r="CD31" s="6">
        <v>0</v>
      </c>
      <c r="CE31" s="6">
        <v>0</v>
      </c>
      <c r="CF31" s="6">
        <v>0</v>
      </c>
      <c r="CG31" s="6">
        <v>0</v>
      </c>
      <c r="CH31" s="6">
        <v>0</v>
      </c>
      <c r="CI31" s="6">
        <v>0</v>
      </c>
      <c r="CJ31" s="7">
        <v>0</v>
      </c>
      <c r="CK31" s="7">
        <v>0</v>
      </c>
      <c r="CL31" s="7">
        <v>0</v>
      </c>
      <c r="CM31" s="6">
        <v>0</v>
      </c>
      <c r="CN31" s="6">
        <f>IF(EQ31&gt;=70, 5, 0)</f>
        <v>0</v>
      </c>
      <c r="CO31" s="6">
        <v>0</v>
      </c>
      <c r="CP31" s="6"/>
      <c r="CQ31" s="6">
        <v>0</v>
      </c>
      <c r="CR31" s="7"/>
      <c r="CS31" s="7">
        <f>IF(FA31&gt;=70, 6, 0)</f>
        <v>0</v>
      </c>
      <c r="CT31" s="7">
        <v>-5</v>
      </c>
      <c r="CU31" s="6">
        <v>20</v>
      </c>
      <c r="CV31" s="7">
        <v>6</v>
      </c>
      <c r="CW31" s="7">
        <v>6</v>
      </c>
      <c r="CX31" s="7">
        <v>15</v>
      </c>
      <c r="CY31" s="7">
        <v>0</v>
      </c>
      <c r="CZ31" s="7">
        <f>IF(AND(DQ31&gt;0,DU31&gt;0),4,0)</f>
        <v>0</v>
      </c>
      <c r="DA31" s="7">
        <f>IF(AND(ED31&gt;0,EI31&gt;0,EN31&gt;0),4,0)</f>
        <v>4</v>
      </c>
      <c r="DB31" s="7">
        <f>IF(SUM(BV31,BX31,CA31,CB31,CD31,CG31,CJ31,CK31,CM31,CO31)&gt;-1,4,0)</f>
        <v>4</v>
      </c>
      <c r="DC31" s="7">
        <f>IF(FA31&gt;0,4,0)</f>
        <v>0</v>
      </c>
      <c r="DD31" s="6"/>
      <c r="DE31" s="10">
        <f>SUM(AR31:DD31)</f>
        <v>72</v>
      </c>
      <c r="DF31" s="10">
        <v>50</v>
      </c>
      <c r="DG31" s="17">
        <f>DE31+DF31</f>
        <v>122</v>
      </c>
      <c r="DH31" s="1">
        <v>97.14</v>
      </c>
      <c r="DI31" s="18">
        <v>75</v>
      </c>
      <c r="DJ31" s="18">
        <v>100</v>
      </c>
      <c r="DK31" s="29">
        <f>AVERAGE(DI31:DJ31)</f>
        <v>87.5</v>
      </c>
      <c r="DL31" s="1">
        <v>0</v>
      </c>
      <c r="DM31" s="29">
        <v>85</v>
      </c>
      <c r="DN31" s="1">
        <v>0</v>
      </c>
      <c r="DO31" s="1">
        <v>0</v>
      </c>
      <c r="DP31" s="1">
        <f>IF(DO31&gt;68, 68, DO31)</f>
        <v>0</v>
      </c>
      <c r="DQ31" s="1">
        <f>MAX(DN31,DP31)</f>
        <v>0</v>
      </c>
      <c r="DR31" s="29">
        <v>0</v>
      </c>
      <c r="DS31" s="29">
        <v>75</v>
      </c>
      <c r="DT31" s="29">
        <f>IF(DS31&gt;68,68,DS31)</f>
        <v>68</v>
      </c>
      <c r="DU31" s="29">
        <f>MAX(DR31,DT31)</f>
        <v>68</v>
      </c>
      <c r="DV31" s="18">
        <v>0</v>
      </c>
      <c r="DW31" s="18">
        <v>0</v>
      </c>
      <c r="DX31" s="1"/>
      <c r="DY31" s="15">
        <f>AVERAGE(DH31,DK31:DM31, DQ31, DU31)</f>
        <v>56.273333333333333</v>
      </c>
      <c r="DZ31" s="1">
        <v>26.67</v>
      </c>
      <c r="EA31" s="1">
        <v>73.33</v>
      </c>
      <c r="EB31" s="1">
        <v>0</v>
      </c>
      <c r="EC31" s="1">
        <f>IF(EB31&gt;68,68,EB31)</f>
        <v>0</v>
      </c>
      <c r="ED31" s="1">
        <f>MAX(DZ31:EA31,EC31)</f>
        <v>73.33</v>
      </c>
      <c r="EE31" s="29">
        <v>50</v>
      </c>
      <c r="EF31" s="29">
        <v>73.33</v>
      </c>
      <c r="EG31" s="29">
        <v>0</v>
      </c>
      <c r="EH31" s="29">
        <f>IF(EG31&gt;68,68,EG31)</f>
        <v>0</v>
      </c>
      <c r="EI31" s="29">
        <f>MAX(EE31:EF31)</f>
        <v>73.33</v>
      </c>
      <c r="EJ31" s="1">
        <v>50</v>
      </c>
      <c r="EK31" s="1">
        <v>93.33</v>
      </c>
      <c r="EL31" s="1">
        <v>0</v>
      </c>
      <c r="EM31" s="1">
        <f>IF(EL31&gt;68,68,EL31)</f>
        <v>0</v>
      </c>
      <c r="EN31" s="1">
        <f>MAX(EJ31:EK31,EM31)</f>
        <v>93.33</v>
      </c>
      <c r="EO31" s="29">
        <v>0</v>
      </c>
      <c r="EP31" s="29">
        <v>0</v>
      </c>
      <c r="EQ31" s="29"/>
      <c r="ER31" s="15">
        <f>AVERAGE(ED31,EI31,EN31,EQ31)</f>
        <v>79.99666666666667</v>
      </c>
      <c r="ES31" s="1">
        <v>0</v>
      </c>
      <c r="ET31" s="1">
        <v>40</v>
      </c>
      <c r="EU31" s="1">
        <f>MIN(MAX(ES31:ET31)+0.2*FA31, 100)</f>
        <v>40</v>
      </c>
      <c r="EV31" s="29">
        <v>50</v>
      </c>
      <c r="EW31" s="29">
        <v>0</v>
      </c>
      <c r="EX31" s="29">
        <f>MIN(MAX(EV31:EW31)+0.15*FA31, 100)</f>
        <v>50</v>
      </c>
      <c r="EY31" s="1">
        <v>0</v>
      </c>
      <c r="EZ31" s="1">
        <v>0</v>
      </c>
      <c r="FA31" s="1">
        <f>MAX(EY31:EZ31)</f>
        <v>0</v>
      </c>
      <c r="FB31" s="15">
        <f>AVERAGE(EU31,EX31,FA31)</f>
        <v>30</v>
      </c>
      <c r="FC31" s="3">
        <v>0.25</v>
      </c>
      <c r="FD31" s="3">
        <v>0.2</v>
      </c>
      <c r="FE31" s="3">
        <v>0.25</v>
      </c>
      <c r="FF31" s="3">
        <v>0.3</v>
      </c>
      <c r="FG31" s="25">
        <f>MIN(IF(C31="Yes",AQ31+DG31,0),100)</f>
        <v>100</v>
      </c>
      <c r="FH31" s="25">
        <f>IF(FL31&lt;0,FG31+FL31*-4,FG31)</f>
        <v>100</v>
      </c>
      <c r="FI31" s="25">
        <f>MIN(IF(C31="Yes",AQ31+DY31,0), 100)</f>
        <v>59.773333333333333</v>
      </c>
      <c r="FJ31" s="25">
        <f>MIN(IF(C31="Yes",AQ31+ER31,0),100)</f>
        <v>83.49666666666667</v>
      </c>
      <c r="FK31" s="25">
        <f>MIN(IF(C31="Yes",AQ31+FB31,0), 100)</f>
        <v>33.5</v>
      </c>
      <c r="FL31" s="26">
        <f>FC31*FG31+FD31*FI31+FE31*FJ31+FF31*FK31</f>
        <v>67.878833333333333</v>
      </c>
      <c r="FM31" s="26">
        <f>FC31*FH31+FD31*FI31+FE31*FJ31+FF31*FK31</f>
        <v>67.878833333333333</v>
      </c>
    </row>
    <row r="32" spans="1:169" customFormat="1" x14ac:dyDescent="0.3">
      <c r="A32">
        <v>1402019055</v>
      </c>
      <c r="B32" t="s">
        <v>104</v>
      </c>
      <c r="C32" s="2" t="s">
        <v>107</v>
      </c>
      <c r="D32" s="6"/>
      <c r="E32" s="6"/>
      <c r="F32" s="7"/>
      <c r="G32" s="7"/>
      <c r="H32" s="6">
        <v>1</v>
      </c>
      <c r="I32" s="6">
        <v>1</v>
      </c>
      <c r="J32" s="7"/>
      <c r="K32" s="7"/>
      <c r="L32" s="6"/>
      <c r="M32" s="8"/>
      <c r="N32" s="7"/>
      <c r="O32" s="7"/>
      <c r="P32" s="6"/>
      <c r="Q32" s="8"/>
      <c r="R32" s="7">
        <v>1</v>
      </c>
      <c r="S32" s="7"/>
      <c r="T32" s="6"/>
      <c r="U32" s="16"/>
      <c r="V32" s="7"/>
      <c r="W32" s="7"/>
      <c r="X32" s="6"/>
      <c r="Y32" s="6"/>
      <c r="Z32" s="7"/>
      <c r="AA32" s="7"/>
      <c r="AB32" s="6"/>
      <c r="AC32" s="6"/>
      <c r="AD32" s="7"/>
      <c r="AE32" s="8"/>
      <c r="AF32" s="10">
        <v>14</v>
      </c>
      <c r="AG32" s="10">
        <v>10</v>
      </c>
      <c r="AH32" s="10">
        <f>COUNT(D32:AE32)</f>
        <v>3</v>
      </c>
      <c r="AI32" s="22">
        <f>IF(C32="Yes",(AF32-AH32+(DG32-50)/AG32)/AF32,0)</f>
        <v>1.2857142857142858</v>
      </c>
      <c r="AJ32" s="11">
        <f>SUM(D32:AE32)</f>
        <v>3</v>
      </c>
      <c r="AK32" s="10">
        <f>MAX(AJ32-AL32-AM32,0)*-1</f>
        <v>0</v>
      </c>
      <c r="AL32" s="10">
        <v>10</v>
      </c>
      <c r="AM32" s="10">
        <v>3</v>
      </c>
      <c r="AN32" s="7">
        <f>AJ32+AK32+AO32</f>
        <v>3</v>
      </c>
      <c r="AO32" s="6"/>
      <c r="AP32" s="3">
        <v>0.5</v>
      </c>
      <c r="AQ32" s="15">
        <f>MIN(AN32,AL32)*AP32</f>
        <v>1.5</v>
      </c>
      <c r="AR32" s="6">
        <v>0</v>
      </c>
      <c r="AS32" s="6">
        <v>0</v>
      </c>
      <c r="AT32" s="6">
        <v>2</v>
      </c>
      <c r="AU32" s="6">
        <v>0</v>
      </c>
      <c r="AV32" s="7"/>
      <c r="AW32" s="7">
        <v>0</v>
      </c>
      <c r="AX32" s="7"/>
      <c r="AY32" s="7">
        <v>0</v>
      </c>
      <c r="AZ32" s="6"/>
      <c r="BA32" s="6">
        <v>3</v>
      </c>
      <c r="BB32" s="6"/>
      <c r="BC32" s="6">
        <v>0</v>
      </c>
      <c r="BD32" s="7"/>
      <c r="BE32" s="7">
        <f>IF(ED32&gt;=70, 5, 0)</f>
        <v>0</v>
      </c>
      <c r="BF32" s="7"/>
      <c r="BG32" s="7"/>
      <c r="BH32" s="7">
        <v>0</v>
      </c>
      <c r="BI32" s="6"/>
      <c r="BJ32" s="6">
        <f>IF(EU32&gt;=70, 6, 0)</f>
        <v>0</v>
      </c>
      <c r="BK32" s="6">
        <v>0</v>
      </c>
      <c r="BL32" s="7">
        <v>0</v>
      </c>
      <c r="BM32" s="7">
        <v>0</v>
      </c>
      <c r="BN32" s="7">
        <v>0</v>
      </c>
      <c r="BO32" s="6"/>
      <c r="BP32" s="6">
        <f>IF(EX32&gt;=70, 6, 0)</f>
        <v>0</v>
      </c>
      <c r="BQ32" s="6">
        <v>-5</v>
      </c>
      <c r="BR32" s="7"/>
      <c r="BS32" s="7">
        <v>0</v>
      </c>
      <c r="BT32" s="7">
        <v>0</v>
      </c>
      <c r="BU32" s="6">
        <v>5</v>
      </c>
      <c r="BV32" s="6">
        <v>0</v>
      </c>
      <c r="BW32" s="6">
        <f>IF(EI32&gt;=70, 5, 0)</f>
        <v>5</v>
      </c>
      <c r="BX32" s="6">
        <v>0</v>
      </c>
      <c r="BY32" s="6">
        <v>0</v>
      </c>
      <c r="BZ32" s="6">
        <v>0</v>
      </c>
      <c r="CA32" s="6">
        <v>0</v>
      </c>
      <c r="CB32" s="6">
        <v>0</v>
      </c>
      <c r="CC32" s="6">
        <v>0</v>
      </c>
      <c r="CD32" s="6">
        <v>0</v>
      </c>
      <c r="CE32" s="6">
        <v>0</v>
      </c>
      <c r="CF32" s="6">
        <v>0</v>
      </c>
      <c r="CG32" s="6">
        <v>0</v>
      </c>
      <c r="CH32" s="6">
        <v>0</v>
      </c>
      <c r="CI32" s="6">
        <v>0</v>
      </c>
      <c r="CJ32" s="7">
        <v>0</v>
      </c>
      <c r="CK32" s="7">
        <v>0</v>
      </c>
      <c r="CL32" s="7">
        <v>0</v>
      </c>
      <c r="CM32" s="6">
        <v>0</v>
      </c>
      <c r="CN32" s="6">
        <f>IF(EQ32&gt;=70, 5, 0)</f>
        <v>0</v>
      </c>
      <c r="CO32" s="6">
        <v>0</v>
      </c>
      <c r="CP32" s="6"/>
      <c r="CQ32" s="6">
        <v>0</v>
      </c>
      <c r="CR32" s="7"/>
      <c r="CS32" s="7">
        <f>IF(FA32&gt;=70, 6, 0)</f>
        <v>0</v>
      </c>
      <c r="CT32" s="7">
        <v>0</v>
      </c>
      <c r="CU32" s="6">
        <v>20</v>
      </c>
      <c r="CV32" s="7">
        <v>6</v>
      </c>
      <c r="CW32" s="7">
        <v>6</v>
      </c>
      <c r="CX32" s="7">
        <v>10</v>
      </c>
      <c r="CY32" s="7">
        <v>6</v>
      </c>
      <c r="CZ32" s="7">
        <f>IF(AND(DQ32&gt;0,DU32&gt;0),4,0)</f>
        <v>4</v>
      </c>
      <c r="DA32" s="7">
        <f>IF(AND(ED32&gt;0,EI32&gt;0,EN32&gt;0),4,0)</f>
        <v>4</v>
      </c>
      <c r="DB32" s="7">
        <f>IF(SUM(BV32,BX32,CA32,CB32,CD32,CG32,CJ32,CK32,CM32,CO32)&gt;-1,4,0)</f>
        <v>4</v>
      </c>
      <c r="DC32" s="7">
        <f>IF(FA32&gt;0,4,0)</f>
        <v>0</v>
      </c>
      <c r="DD32" s="6"/>
      <c r="DE32" s="10">
        <f>SUM(AR32:DD32)</f>
        <v>70</v>
      </c>
      <c r="DF32" s="10">
        <v>50</v>
      </c>
      <c r="DG32" s="17">
        <f>DE32+DF32</f>
        <v>120</v>
      </c>
      <c r="DH32" s="1">
        <v>85.71</v>
      </c>
      <c r="DI32" s="18">
        <v>100</v>
      </c>
      <c r="DJ32" s="18">
        <v>100</v>
      </c>
      <c r="DK32" s="29">
        <f>AVERAGE(DI32:DJ32)</f>
        <v>100</v>
      </c>
      <c r="DL32" s="1">
        <v>0</v>
      </c>
      <c r="DM32" s="29">
        <v>45</v>
      </c>
      <c r="DN32" s="1">
        <v>80</v>
      </c>
      <c r="DO32" s="1">
        <v>80</v>
      </c>
      <c r="DP32" s="1">
        <f>IF(DO32&gt;68, 68, DO32)</f>
        <v>68</v>
      </c>
      <c r="DQ32" s="1">
        <f>MAX(DN32,DP32)</f>
        <v>80</v>
      </c>
      <c r="DR32" s="29">
        <v>0</v>
      </c>
      <c r="DS32" s="29">
        <v>80</v>
      </c>
      <c r="DT32" s="29">
        <f>IF(DS32&gt;68,68,DS32)</f>
        <v>68</v>
      </c>
      <c r="DU32" s="29">
        <f>MAX(DR32,DT32)</f>
        <v>68</v>
      </c>
      <c r="DV32" s="18">
        <v>0</v>
      </c>
      <c r="DW32" s="18">
        <v>0</v>
      </c>
      <c r="DX32" s="1"/>
      <c r="DY32" s="15">
        <f>AVERAGE(DH32,DK32:DM32, DQ32, DU32)</f>
        <v>63.118333333333332</v>
      </c>
      <c r="DZ32" s="1">
        <v>33.33</v>
      </c>
      <c r="EA32" s="1">
        <v>66.67</v>
      </c>
      <c r="EB32" s="1">
        <v>0</v>
      </c>
      <c r="EC32" s="1">
        <f>IF(EB32&gt;68,68,EB32)</f>
        <v>0</v>
      </c>
      <c r="ED32" s="1">
        <f>MAX(DZ32:EA32,EC32)</f>
        <v>66.67</v>
      </c>
      <c r="EE32" s="29">
        <v>50</v>
      </c>
      <c r="EF32" s="29">
        <v>86.67</v>
      </c>
      <c r="EG32" s="29">
        <v>0</v>
      </c>
      <c r="EH32" s="29">
        <f>IF(EG32&gt;68,68,EG32)</f>
        <v>0</v>
      </c>
      <c r="EI32" s="29">
        <f>MAX(EE32:EF32)</f>
        <v>86.67</v>
      </c>
      <c r="EJ32" s="1">
        <v>50</v>
      </c>
      <c r="EK32" s="1">
        <v>86.67</v>
      </c>
      <c r="EL32" s="1">
        <v>0</v>
      </c>
      <c r="EM32" s="1">
        <f>IF(EL32&gt;68,68,EL32)</f>
        <v>0</v>
      </c>
      <c r="EN32" s="1">
        <f>MAX(EJ32:EK32,EM32)</f>
        <v>86.67</v>
      </c>
      <c r="EO32" s="29">
        <v>0</v>
      </c>
      <c r="EP32" s="29">
        <v>0</v>
      </c>
      <c r="EQ32" s="29"/>
      <c r="ER32" s="15">
        <f>AVERAGE(ED32,EI32,EN32,EQ32)</f>
        <v>80.00333333333333</v>
      </c>
      <c r="ES32" s="1">
        <v>0</v>
      </c>
      <c r="ET32" s="1">
        <v>32</v>
      </c>
      <c r="EU32" s="1">
        <f>MIN(MAX(ES32:ET32)+0.2*FA32, 100)</f>
        <v>32</v>
      </c>
      <c r="EV32" s="29">
        <v>50</v>
      </c>
      <c r="EW32" s="29">
        <v>0</v>
      </c>
      <c r="EX32" s="29">
        <f>MIN(MAX(EV32:EW32)+0.15*FA32, 100)</f>
        <v>50</v>
      </c>
      <c r="EY32" s="1">
        <v>0</v>
      </c>
      <c r="EZ32" s="1">
        <v>0</v>
      </c>
      <c r="FA32" s="1">
        <f>MAX(EY32:EZ32)</f>
        <v>0</v>
      </c>
      <c r="FB32" s="15">
        <f>AVERAGE(EU32,EX32,FA32)</f>
        <v>27.333333333333332</v>
      </c>
      <c r="FC32" s="3">
        <v>0.25</v>
      </c>
      <c r="FD32" s="3">
        <v>0.2</v>
      </c>
      <c r="FE32" s="3">
        <v>0.25</v>
      </c>
      <c r="FF32" s="3">
        <v>0.3</v>
      </c>
      <c r="FG32" s="25">
        <f>MIN(IF(C32="Yes",AQ32+DG32,0),100)</f>
        <v>100</v>
      </c>
      <c r="FH32" s="25">
        <f>IF(FL32&lt;0,FG32+FL32*-4,FG32)</f>
        <v>100</v>
      </c>
      <c r="FI32" s="25">
        <f>MIN(IF(C32="Yes",AQ32+DY32,0), 100)</f>
        <v>64.618333333333339</v>
      </c>
      <c r="FJ32" s="25">
        <f>MIN(IF(C32="Yes",AQ32+ER32,0),100)</f>
        <v>81.50333333333333</v>
      </c>
      <c r="FK32" s="25">
        <f>MIN(IF(C32="Yes",AQ32+FB32,0), 100)</f>
        <v>28.833333333333332</v>
      </c>
      <c r="FL32" s="26">
        <f>FC32*FG32+FD32*FI32+FE32*FJ32+FF32*FK32</f>
        <v>66.9495</v>
      </c>
      <c r="FM32" s="26">
        <f>FC32*FH32+FD32*FI32+FE32*FJ32+FF32*FK32</f>
        <v>66.9495</v>
      </c>
    </row>
    <row r="33" spans="1:169" customFormat="1" x14ac:dyDescent="0.3">
      <c r="A33">
        <v>1402018033</v>
      </c>
      <c r="B33" t="s">
        <v>106</v>
      </c>
      <c r="C33" s="2" t="s">
        <v>107</v>
      </c>
      <c r="D33" s="6"/>
      <c r="E33" s="6"/>
      <c r="F33" s="7">
        <v>1</v>
      </c>
      <c r="G33" s="7">
        <v>1</v>
      </c>
      <c r="H33" s="6">
        <v>1</v>
      </c>
      <c r="I33" s="6"/>
      <c r="J33" s="7">
        <v>1</v>
      </c>
      <c r="K33" s="7"/>
      <c r="L33" s="6">
        <v>1</v>
      </c>
      <c r="M33" s="8"/>
      <c r="N33" s="7"/>
      <c r="O33" s="7"/>
      <c r="P33" s="6"/>
      <c r="Q33" s="8"/>
      <c r="R33" s="7">
        <v>1</v>
      </c>
      <c r="S33" s="7">
        <v>1</v>
      </c>
      <c r="T33" s="6">
        <v>1</v>
      </c>
      <c r="U33" s="16"/>
      <c r="V33" s="7">
        <v>1</v>
      </c>
      <c r="W33" s="7"/>
      <c r="X33" s="6"/>
      <c r="Y33" s="6"/>
      <c r="Z33" s="7"/>
      <c r="AA33" s="7"/>
      <c r="AB33" s="6"/>
      <c r="AC33" s="6"/>
      <c r="AD33" s="7"/>
      <c r="AE33" s="8"/>
      <c r="AF33" s="10">
        <v>14</v>
      </c>
      <c r="AG33" s="10">
        <v>10</v>
      </c>
      <c r="AH33" s="10">
        <f>COUNT(D33:AE33)</f>
        <v>9</v>
      </c>
      <c r="AI33" s="22">
        <f>IF(C33="Yes",(AF33-AH33+(DG33-50)/AG33)/AF33,0)</f>
        <v>0.7857142857142857</v>
      </c>
      <c r="AJ33" s="11">
        <f>SUM(D33:AE33)</f>
        <v>9</v>
      </c>
      <c r="AK33" s="10">
        <f>MAX(AJ33-AL33-AM33,0)*-1</f>
        <v>0</v>
      </c>
      <c r="AL33" s="10">
        <v>10</v>
      </c>
      <c r="AM33" s="10">
        <v>3</v>
      </c>
      <c r="AN33" s="7">
        <f>AJ33+AK33+AO33</f>
        <v>9</v>
      </c>
      <c r="AO33" s="6"/>
      <c r="AP33" s="3">
        <v>0.5</v>
      </c>
      <c r="AQ33" s="15">
        <f>MIN(AN33,AL33)*AP33</f>
        <v>4.5</v>
      </c>
      <c r="AR33" s="6">
        <v>0</v>
      </c>
      <c r="AS33" s="6">
        <v>0</v>
      </c>
      <c r="AT33" s="6">
        <v>0</v>
      </c>
      <c r="AU33" s="6">
        <v>0</v>
      </c>
      <c r="AV33" s="7">
        <v>-5</v>
      </c>
      <c r="AW33" s="7">
        <v>0</v>
      </c>
      <c r="AX33" s="7"/>
      <c r="AY33" s="7">
        <v>0</v>
      </c>
      <c r="AZ33" s="6"/>
      <c r="BA33" s="6">
        <v>3</v>
      </c>
      <c r="BB33" s="6"/>
      <c r="BC33" s="6">
        <v>-5</v>
      </c>
      <c r="BD33" s="7"/>
      <c r="BE33" s="7">
        <f>IF(ED33&gt;=70, 5, 0)</f>
        <v>0</v>
      </c>
      <c r="BF33" s="7"/>
      <c r="BG33" s="7"/>
      <c r="BH33" s="7">
        <v>0</v>
      </c>
      <c r="BI33" s="6"/>
      <c r="BJ33" s="6">
        <f>IF(EU33&gt;=70, 6, 0)</f>
        <v>0</v>
      </c>
      <c r="BK33" s="6">
        <v>-5</v>
      </c>
      <c r="BL33" s="7">
        <v>0</v>
      </c>
      <c r="BM33" s="7">
        <v>0</v>
      </c>
      <c r="BN33" s="7">
        <v>0</v>
      </c>
      <c r="BO33" s="6">
        <v>13</v>
      </c>
      <c r="BP33" s="6">
        <f>IF(EX33&gt;=70, 6, 0)</f>
        <v>0</v>
      </c>
      <c r="BQ33" s="6">
        <v>0</v>
      </c>
      <c r="BR33" s="7"/>
      <c r="BS33" s="7">
        <v>0</v>
      </c>
      <c r="BT33" s="7">
        <v>0</v>
      </c>
      <c r="BU33" s="6">
        <v>5</v>
      </c>
      <c r="BV33" s="6">
        <v>0</v>
      </c>
      <c r="BW33" s="6">
        <f>IF(EI33&gt;=70, 5, 0)</f>
        <v>0</v>
      </c>
      <c r="BX33" s="6">
        <v>0</v>
      </c>
      <c r="BY33" s="6">
        <v>0</v>
      </c>
      <c r="BZ33" s="6">
        <v>0</v>
      </c>
      <c r="CA33" s="6">
        <v>0</v>
      </c>
      <c r="CB33" s="6">
        <v>0</v>
      </c>
      <c r="CC33" s="6">
        <v>0</v>
      </c>
      <c r="CD33" s="6">
        <v>0</v>
      </c>
      <c r="CE33" s="6">
        <v>0</v>
      </c>
      <c r="CF33" s="6">
        <v>0</v>
      </c>
      <c r="CG33" s="6">
        <v>0</v>
      </c>
      <c r="CH33" s="6">
        <v>0</v>
      </c>
      <c r="CI33" s="6">
        <v>0</v>
      </c>
      <c r="CJ33" s="7">
        <v>0</v>
      </c>
      <c r="CK33" s="7">
        <v>0</v>
      </c>
      <c r="CL33" s="7">
        <v>0</v>
      </c>
      <c r="CM33" s="6">
        <v>0</v>
      </c>
      <c r="CN33" s="6">
        <f>IF(EQ33&gt;=70, 5, 0)</f>
        <v>0</v>
      </c>
      <c r="CO33" s="6">
        <v>0</v>
      </c>
      <c r="CP33" s="6"/>
      <c r="CQ33" s="6">
        <v>0</v>
      </c>
      <c r="CR33" s="7"/>
      <c r="CS33" s="7">
        <f>IF(FA33&gt;=70, 6, 0)</f>
        <v>6</v>
      </c>
      <c r="CT33" s="7">
        <v>0</v>
      </c>
      <c r="CU33" s="6">
        <v>20</v>
      </c>
      <c r="CV33" s="7">
        <v>6</v>
      </c>
      <c r="CW33" s="7">
        <v>0</v>
      </c>
      <c r="CX33" s="7">
        <v>0</v>
      </c>
      <c r="CY33" s="7">
        <v>0</v>
      </c>
      <c r="CZ33" s="7">
        <f>IF(AND(DQ33&gt;0,DU33&gt;0),4,0)</f>
        <v>0</v>
      </c>
      <c r="DA33" s="7">
        <f>IF(AND(ED33&gt;0,EI33&gt;0,EN33&gt;0),4,0)</f>
        <v>4</v>
      </c>
      <c r="DB33" s="7">
        <f>IF(SUM(BV33,BX33,CA33,CB33,CD33,CG33,CJ33,CK33,CM33,CO33)&gt;-1,4,0)</f>
        <v>4</v>
      </c>
      <c r="DC33" s="7">
        <f>IF(FA33&gt;0,4,0)</f>
        <v>4</v>
      </c>
      <c r="DD33" s="6">
        <f>5+5</f>
        <v>10</v>
      </c>
      <c r="DE33" s="10">
        <f>SUM(AR33:DD33)</f>
        <v>60</v>
      </c>
      <c r="DF33" s="10">
        <v>50</v>
      </c>
      <c r="DG33" s="17">
        <f>DE33+DF33</f>
        <v>110</v>
      </c>
      <c r="DH33" s="1">
        <v>62.86</v>
      </c>
      <c r="DI33" s="18">
        <v>50</v>
      </c>
      <c r="DJ33" s="18">
        <v>100</v>
      </c>
      <c r="DK33" s="29">
        <f>AVERAGE(DI33:DJ33)</f>
        <v>75</v>
      </c>
      <c r="DL33" s="1">
        <v>0</v>
      </c>
      <c r="DM33" s="29">
        <v>85</v>
      </c>
      <c r="DN33" s="1">
        <v>0</v>
      </c>
      <c r="DO33" s="1">
        <v>0</v>
      </c>
      <c r="DP33" s="1">
        <f>IF(DO33&gt;68, 68, DO33)</f>
        <v>0</v>
      </c>
      <c r="DQ33" s="1">
        <f>MAX(DN33,DP33)</f>
        <v>0</v>
      </c>
      <c r="DR33" s="29">
        <v>0</v>
      </c>
      <c r="DS33" s="29"/>
      <c r="DT33" s="29">
        <f>IF(DS33&gt;68,68,DS33)</f>
        <v>0</v>
      </c>
      <c r="DU33" s="29">
        <f>MAX(DR33,DT33)</f>
        <v>0</v>
      </c>
      <c r="DV33" s="18">
        <v>0</v>
      </c>
      <c r="DW33" s="18">
        <v>0</v>
      </c>
      <c r="DX33" s="1"/>
      <c r="DY33" s="15">
        <f>AVERAGE(DH33,DK33:DM33, DQ33, DU33)</f>
        <v>37.143333333333338</v>
      </c>
      <c r="DZ33" s="1">
        <v>26.67</v>
      </c>
      <c r="EA33" s="1">
        <v>53.33</v>
      </c>
      <c r="EB33" s="1">
        <v>0</v>
      </c>
      <c r="EC33" s="1">
        <f>IF(EB33&gt;68,68,EB33)</f>
        <v>0</v>
      </c>
      <c r="ED33" s="1">
        <f>MAX(DZ33:EA33,EC33)</f>
        <v>53.33</v>
      </c>
      <c r="EE33" s="29">
        <v>22.22</v>
      </c>
      <c r="EF33" s="29">
        <v>66.67</v>
      </c>
      <c r="EG33" s="29">
        <v>0</v>
      </c>
      <c r="EH33" s="29">
        <f>IF(EG33&gt;68,68,EG33)</f>
        <v>0</v>
      </c>
      <c r="EI33" s="29">
        <f>MAX(EE33:EF33)</f>
        <v>66.67</v>
      </c>
      <c r="EJ33" s="1">
        <v>22.22</v>
      </c>
      <c r="EK33" s="1">
        <v>0</v>
      </c>
      <c r="EL33" s="1">
        <v>40</v>
      </c>
      <c r="EM33" s="1">
        <f>IF(EL33&gt;68,68,EL33)</f>
        <v>40</v>
      </c>
      <c r="EN33" s="1">
        <f>MAX(EJ33:EK33,EM33)</f>
        <v>40</v>
      </c>
      <c r="EO33" s="29">
        <v>0</v>
      </c>
      <c r="EP33" s="29">
        <v>0</v>
      </c>
      <c r="EQ33" s="29"/>
      <c r="ER33" s="15">
        <f>AVERAGE(ED33,EI33,EN33,EQ33)</f>
        <v>53.333333333333336</v>
      </c>
      <c r="ES33" s="1">
        <v>13.33</v>
      </c>
      <c r="ET33" s="1">
        <v>8</v>
      </c>
      <c r="EU33" s="1">
        <f>MIN(MAX(ES33:ET33)+0.2*FA33, 100)</f>
        <v>28.53</v>
      </c>
      <c r="EV33" s="29">
        <v>58.33</v>
      </c>
      <c r="EW33" s="29">
        <v>0</v>
      </c>
      <c r="EX33" s="29">
        <f>MIN(MAX(EV33:EW33)+0.15*FA33, 100)</f>
        <v>69.73</v>
      </c>
      <c r="EY33" s="1">
        <v>76</v>
      </c>
      <c r="EZ33" s="1">
        <v>0</v>
      </c>
      <c r="FA33" s="1">
        <f>MAX(EY33:EZ33)</f>
        <v>76</v>
      </c>
      <c r="FB33" s="15">
        <f>AVERAGE(EU33,EX33,FA33)</f>
        <v>58.086666666666666</v>
      </c>
      <c r="FC33" s="3">
        <v>0.25</v>
      </c>
      <c r="FD33" s="3">
        <v>0.2</v>
      </c>
      <c r="FE33" s="3">
        <v>0.25</v>
      </c>
      <c r="FF33" s="3">
        <v>0.3</v>
      </c>
      <c r="FG33" s="25">
        <f>MIN(IF(C33="Yes",AQ33+DG33,0),100)</f>
        <v>100</v>
      </c>
      <c r="FH33" s="25">
        <f>IF(FL33&lt;0,FG33+FL33*-4,FG33)</f>
        <v>100</v>
      </c>
      <c r="FI33" s="25">
        <f>MIN(IF(C33="Yes",AQ33+DY33,0), 100)</f>
        <v>41.643333333333338</v>
      </c>
      <c r="FJ33" s="25">
        <f>MIN(IF(C33="Yes",AQ33+ER33,0),100)</f>
        <v>57.833333333333336</v>
      </c>
      <c r="FK33" s="25">
        <f>MIN(IF(C33="Yes",AQ33+FB33,0), 100)</f>
        <v>62.586666666666666</v>
      </c>
      <c r="FL33" s="26">
        <f>FC33*FG33+FD33*FI33+FE33*FJ33+FF33*FK33</f>
        <v>66.563000000000002</v>
      </c>
      <c r="FM33" s="26">
        <f>FC33*FH33+FD33*FI33+FE33*FJ33+FF33*FK33</f>
        <v>66.563000000000002</v>
      </c>
    </row>
    <row r="34" spans="1:169" customFormat="1" x14ac:dyDescent="0.3">
      <c r="A34" s="30">
        <v>1402017151</v>
      </c>
      <c r="B34" t="s">
        <v>105</v>
      </c>
      <c r="C34" s="2" t="s">
        <v>107</v>
      </c>
      <c r="D34" s="6"/>
      <c r="E34" s="6"/>
      <c r="F34" s="7">
        <v>1</v>
      </c>
      <c r="G34" s="7"/>
      <c r="H34" s="6">
        <v>1</v>
      </c>
      <c r="I34" s="6">
        <v>1</v>
      </c>
      <c r="J34" s="7"/>
      <c r="K34" s="7"/>
      <c r="L34" s="6"/>
      <c r="M34" s="8"/>
      <c r="N34" s="7"/>
      <c r="O34" s="7"/>
      <c r="P34" s="6">
        <v>1</v>
      </c>
      <c r="Q34" s="8"/>
      <c r="R34" s="7"/>
      <c r="S34" s="7">
        <v>1</v>
      </c>
      <c r="T34" s="6"/>
      <c r="U34" s="16"/>
      <c r="V34" s="7"/>
      <c r="W34" s="7"/>
      <c r="X34" s="6"/>
      <c r="Y34" s="6"/>
      <c r="Z34" s="7"/>
      <c r="AA34" s="7"/>
      <c r="AB34" s="6"/>
      <c r="AC34" s="6"/>
      <c r="AD34" s="7"/>
      <c r="AE34" s="8"/>
      <c r="AF34" s="10">
        <v>14</v>
      </c>
      <c r="AG34" s="10">
        <v>10</v>
      </c>
      <c r="AH34" s="10">
        <f>COUNT(D34:AE34)</f>
        <v>5</v>
      </c>
      <c r="AI34" s="22">
        <f>IF(C34="Yes",(AF34-AH34+(DG34-50)/AG34)/AF34,0)</f>
        <v>0.95000000000000007</v>
      </c>
      <c r="AJ34" s="11">
        <f>SUM(D34:AE34)</f>
        <v>5</v>
      </c>
      <c r="AK34" s="10">
        <f>MAX(AJ34-AL34-AM34,0)*-1</f>
        <v>0</v>
      </c>
      <c r="AL34" s="10">
        <v>10</v>
      </c>
      <c r="AM34" s="10">
        <v>3</v>
      </c>
      <c r="AN34" s="7">
        <f>AJ34+AK34+AO34</f>
        <v>5</v>
      </c>
      <c r="AO34" s="6"/>
      <c r="AP34" s="3">
        <v>0.5</v>
      </c>
      <c r="AQ34" s="15">
        <f>MIN(AN34,AL34)*AP34</f>
        <v>2.5</v>
      </c>
      <c r="AR34" s="6">
        <v>0</v>
      </c>
      <c r="AS34" s="6">
        <v>0</v>
      </c>
      <c r="AT34" s="6">
        <v>2</v>
      </c>
      <c r="AU34" s="6">
        <v>0</v>
      </c>
      <c r="AV34" s="7"/>
      <c r="AW34" s="7">
        <v>0</v>
      </c>
      <c r="AX34" s="7"/>
      <c r="AY34" s="7">
        <v>0</v>
      </c>
      <c r="AZ34" s="6"/>
      <c r="BA34" s="6">
        <v>3</v>
      </c>
      <c r="BB34" s="6"/>
      <c r="BC34" s="6">
        <v>0</v>
      </c>
      <c r="BD34" s="7"/>
      <c r="BE34" s="7">
        <f>IF(ED34&gt;=70, 5, 0)</f>
        <v>0</v>
      </c>
      <c r="BF34" s="7"/>
      <c r="BG34" s="7"/>
      <c r="BH34" s="7">
        <v>0</v>
      </c>
      <c r="BI34" s="6"/>
      <c r="BJ34" s="6">
        <f>IF(EU34&gt;=70, 6, 0)</f>
        <v>0</v>
      </c>
      <c r="BK34" s="6">
        <v>0</v>
      </c>
      <c r="BL34" s="7">
        <v>0</v>
      </c>
      <c r="BM34" s="7">
        <v>-5</v>
      </c>
      <c r="BN34" s="7">
        <v>0</v>
      </c>
      <c r="BO34" s="6"/>
      <c r="BP34" s="6">
        <f>IF(EX34&gt;=70, 6, 0)</f>
        <v>0</v>
      </c>
      <c r="BQ34" s="6">
        <v>0</v>
      </c>
      <c r="BR34" s="7"/>
      <c r="BS34" s="7">
        <v>0</v>
      </c>
      <c r="BT34" s="7">
        <v>0</v>
      </c>
      <c r="BU34" s="6">
        <v>5</v>
      </c>
      <c r="BV34" s="6">
        <v>0</v>
      </c>
      <c r="BW34" s="6">
        <f>IF(EI34&gt;=70, 5, 0)</f>
        <v>5</v>
      </c>
      <c r="BX34" s="6">
        <v>0</v>
      </c>
      <c r="BY34" s="6">
        <v>0</v>
      </c>
      <c r="BZ34" s="6">
        <v>0</v>
      </c>
      <c r="CA34" s="6">
        <v>0</v>
      </c>
      <c r="CB34" s="6">
        <v>0</v>
      </c>
      <c r="CC34" s="6">
        <v>0</v>
      </c>
      <c r="CD34" s="6">
        <v>0</v>
      </c>
      <c r="CE34" s="6">
        <v>0</v>
      </c>
      <c r="CF34" s="6">
        <v>0</v>
      </c>
      <c r="CG34" s="6">
        <v>0</v>
      </c>
      <c r="CH34" s="6">
        <v>0</v>
      </c>
      <c r="CI34" s="6">
        <v>0</v>
      </c>
      <c r="CJ34" s="7">
        <v>3</v>
      </c>
      <c r="CK34" s="7">
        <v>0</v>
      </c>
      <c r="CL34" s="7">
        <v>0</v>
      </c>
      <c r="CM34" s="6">
        <v>0</v>
      </c>
      <c r="CN34" s="6">
        <f>IF(EQ34&gt;=70, 5, 0)</f>
        <v>0</v>
      </c>
      <c r="CO34" s="6">
        <v>-5</v>
      </c>
      <c r="CP34" s="6"/>
      <c r="CQ34" s="6">
        <v>0</v>
      </c>
      <c r="CR34" s="7">
        <v>3</v>
      </c>
      <c r="CS34" s="7">
        <f>IF(FA34&gt;=70, 6, 0)</f>
        <v>6</v>
      </c>
      <c r="CT34" s="7">
        <v>0</v>
      </c>
      <c r="CU34" s="6"/>
      <c r="CV34" s="7">
        <v>6</v>
      </c>
      <c r="CW34" s="7">
        <v>6</v>
      </c>
      <c r="CX34" s="7">
        <v>0</v>
      </c>
      <c r="CY34" s="7">
        <v>6</v>
      </c>
      <c r="CZ34" s="7">
        <f>IF(AND(DQ34&gt;0,DU34&gt;0),4,0)</f>
        <v>0</v>
      </c>
      <c r="DA34" s="7">
        <f>IF(AND(ED34&gt;0,EI34&gt;0,EN34&gt;0),4,0)</f>
        <v>4</v>
      </c>
      <c r="DB34" s="7">
        <f>IF(SUM(BV34,BX34,CA34,CB34,CD34,CG34,CJ34,CK34,CM34,CO34)&gt;-1,4,0)</f>
        <v>0</v>
      </c>
      <c r="DC34" s="7">
        <f>IF(FA34&gt;0,4,0)</f>
        <v>4</v>
      </c>
      <c r="DD34" s="6"/>
      <c r="DE34" s="10">
        <f>SUM(AR34:DD34)</f>
        <v>43</v>
      </c>
      <c r="DF34" s="10">
        <v>50</v>
      </c>
      <c r="DG34" s="17">
        <f>DE34+DF34</f>
        <v>93</v>
      </c>
      <c r="DH34" s="1">
        <v>60</v>
      </c>
      <c r="DI34" s="18">
        <v>75</v>
      </c>
      <c r="DJ34" s="18">
        <v>100</v>
      </c>
      <c r="DK34" s="29">
        <f>AVERAGE(DI34:DJ34)</f>
        <v>87.5</v>
      </c>
      <c r="DL34" s="1">
        <v>0</v>
      </c>
      <c r="DM34" s="29">
        <v>65</v>
      </c>
      <c r="DN34" s="1">
        <v>0</v>
      </c>
      <c r="DO34" s="1">
        <v>0</v>
      </c>
      <c r="DP34" s="1">
        <f>IF(DO34&gt;68, 68, DO34)</f>
        <v>0</v>
      </c>
      <c r="DQ34" s="1">
        <f>MAX(DN34,DP34)</f>
        <v>0</v>
      </c>
      <c r="DR34" s="29">
        <v>0</v>
      </c>
      <c r="DS34" s="29"/>
      <c r="DT34" s="29">
        <f>IF(DS34&gt;68,68,DS34)</f>
        <v>0</v>
      </c>
      <c r="DU34" s="29">
        <f>MAX(DR34,DT34)</f>
        <v>0</v>
      </c>
      <c r="DV34" s="18">
        <v>0</v>
      </c>
      <c r="DW34" s="18">
        <v>0</v>
      </c>
      <c r="DX34" s="1"/>
      <c r="DY34" s="15">
        <f>AVERAGE(DH34,DK34:DM34, DQ34, DU34)</f>
        <v>35.416666666666664</v>
      </c>
      <c r="DZ34" s="1">
        <v>33.33</v>
      </c>
      <c r="EA34" s="1">
        <v>40</v>
      </c>
      <c r="EB34" s="1">
        <v>60</v>
      </c>
      <c r="EC34" s="1">
        <f>IF(EB34&gt;68,68,EB34)</f>
        <v>60</v>
      </c>
      <c r="ED34" s="1">
        <f>MAX(DZ34:EA34,EC34)</f>
        <v>60</v>
      </c>
      <c r="EE34" s="29">
        <v>16.670000000000002</v>
      </c>
      <c r="EF34" s="29">
        <v>80</v>
      </c>
      <c r="EG34" s="29">
        <v>0</v>
      </c>
      <c r="EH34" s="29">
        <f>IF(EG34&gt;68,68,EG34)</f>
        <v>0</v>
      </c>
      <c r="EI34" s="29">
        <f>MAX(EE34:EF34)</f>
        <v>80</v>
      </c>
      <c r="EJ34" s="1">
        <v>16.670000000000002</v>
      </c>
      <c r="EK34" s="1">
        <v>80</v>
      </c>
      <c r="EL34" s="1">
        <v>0</v>
      </c>
      <c r="EM34" s="1">
        <f>IF(EL34&gt;68,68,EL34)</f>
        <v>0</v>
      </c>
      <c r="EN34" s="1">
        <f>MAX(EJ34:EK34,EM34)</f>
        <v>80</v>
      </c>
      <c r="EO34" s="29">
        <v>0</v>
      </c>
      <c r="EP34" s="29">
        <v>0</v>
      </c>
      <c r="EQ34" s="29"/>
      <c r="ER34" s="15">
        <f>AVERAGE(ED34,EI34,EN34,EQ34)</f>
        <v>73.333333333333329</v>
      </c>
      <c r="ES34" s="1">
        <v>0</v>
      </c>
      <c r="ET34" s="1">
        <v>0</v>
      </c>
      <c r="EU34" s="1">
        <f>MIN(MAX(ES34:ET34)+0.2*FA34, 100)</f>
        <v>15</v>
      </c>
      <c r="EV34" s="29">
        <v>50</v>
      </c>
      <c r="EW34" s="29">
        <v>0</v>
      </c>
      <c r="EX34" s="29">
        <f>MIN(MAX(EV34:EW34)+0.15*FA34, 100)</f>
        <v>61.25</v>
      </c>
      <c r="EY34" s="1">
        <v>75</v>
      </c>
      <c r="EZ34" s="1">
        <v>0</v>
      </c>
      <c r="FA34" s="1">
        <f>MAX(EY34:EZ34)</f>
        <v>75</v>
      </c>
      <c r="FB34" s="15">
        <f>AVERAGE(EU34,EX34,FA34)</f>
        <v>50.416666666666664</v>
      </c>
      <c r="FC34" s="3">
        <v>0.25</v>
      </c>
      <c r="FD34" s="3">
        <v>0.2</v>
      </c>
      <c r="FE34" s="3">
        <v>0.25</v>
      </c>
      <c r="FF34" s="3">
        <v>0.3</v>
      </c>
      <c r="FG34" s="25">
        <f>MIN(IF(C34="Yes",AQ34+DG34,0),100)</f>
        <v>95.5</v>
      </c>
      <c r="FH34" s="25">
        <f>IF(FL34&lt;0,FG34+FL34*-4,FG34)</f>
        <v>95.5</v>
      </c>
      <c r="FI34" s="25">
        <f>MIN(IF(C34="Yes",AQ34+DY34,0), 100)</f>
        <v>37.916666666666664</v>
      </c>
      <c r="FJ34" s="25">
        <f>MIN(IF(C34="Yes",AQ34+ER34,0),100)</f>
        <v>75.833333333333329</v>
      </c>
      <c r="FK34" s="25">
        <f>MIN(IF(C34="Yes",AQ34+FB34,0), 100)</f>
        <v>52.916666666666664</v>
      </c>
      <c r="FL34" s="26">
        <f>FC34*FG34+FD34*FI34+FE34*FJ34+FF34*FK34</f>
        <v>66.291666666666657</v>
      </c>
      <c r="FM34" s="26">
        <f>FC34*FH34+FD34*FI34+FE34*FJ34+FF34*FK34</f>
        <v>66.291666666666657</v>
      </c>
    </row>
    <row r="35" spans="1:169" customFormat="1" x14ac:dyDescent="0.3">
      <c r="A35">
        <v>1402019073</v>
      </c>
      <c r="B35" t="s">
        <v>105</v>
      </c>
      <c r="C35" s="2" t="s">
        <v>107</v>
      </c>
      <c r="D35" s="6">
        <v>1</v>
      </c>
      <c r="E35" s="6"/>
      <c r="F35" s="7">
        <v>1</v>
      </c>
      <c r="G35" s="7">
        <v>1</v>
      </c>
      <c r="H35" s="6">
        <v>1</v>
      </c>
      <c r="I35" s="6"/>
      <c r="J35" s="7"/>
      <c r="K35" s="7"/>
      <c r="L35" s="6"/>
      <c r="M35" s="8"/>
      <c r="N35" s="7"/>
      <c r="O35" s="7"/>
      <c r="P35" s="6"/>
      <c r="Q35" s="8"/>
      <c r="R35" s="7">
        <v>1</v>
      </c>
      <c r="S35" s="7">
        <v>1</v>
      </c>
      <c r="T35" s="6">
        <v>1</v>
      </c>
      <c r="U35" s="16"/>
      <c r="V35" s="7"/>
      <c r="W35" s="7"/>
      <c r="X35" s="6"/>
      <c r="Y35" s="6"/>
      <c r="Z35" s="7"/>
      <c r="AA35" s="7"/>
      <c r="AB35" s="6">
        <v>1</v>
      </c>
      <c r="AC35" s="6"/>
      <c r="AD35" s="7"/>
      <c r="AE35" s="8"/>
      <c r="AF35" s="10">
        <v>14</v>
      </c>
      <c r="AG35" s="10">
        <v>10</v>
      </c>
      <c r="AH35" s="10">
        <f>COUNT(D35:AE35)</f>
        <v>8</v>
      </c>
      <c r="AI35" s="22">
        <f>IF(C35="Yes",(AF35-AH35+(DG35-50)/AG35)/AF35,0)</f>
        <v>0.91428571428571437</v>
      </c>
      <c r="AJ35" s="11">
        <f>SUM(D35:AE35)</f>
        <v>8</v>
      </c>
      <c r="AK35" s="10">
        <f>MAX(AJ35-AL35-AM35,0)*-1</f>
        <v>0</v>
      </c>
      <c r="AL35" s="10">
        <v>10</v>
      </c>
      <c r="AM35" s="10">
        <v>3</v>
      </c>
      <c r="AN35" s="7">
        <f>AJ35+AK35+AO35</f>
        <v>8</v>
      </c>
      <c r="AO35" s="6"/>
      <c r="AP35" s="3">
        <v>0.5</v>
      </c>
      <c r="AQ35" s="15">
        <f>MIN(AN35,AL35)*AP35</f>
        <v>4</v>
      </c>
      <c r="AR35" s="6">
        <v>0</v>
      </c>
      <c r="AS35" s="6">
        <v>0</v>
      </c>
      <c r="AT35" s="6">
        <v>5</v>
      </c>
      <c r="AU35" s="6">
        <v>0</v>
      </c>
      <c r="AV35" s="7"/>
      <c r="AW35" s="7">
        <v>0</v>
      </c>
      <c r="AX35" s="7"/>
      <c r="AY35" s="7">
        <v>0</v>
      </c>
      <c r="AZ35" s="6"/>
      <c r="BA35" s="6">
        <v>0</v>
      </c>
      <c r="BB35" s="6"/>
      <c r="BC35" s="6">
        <v>0</v>
      </c>
      <c r="BD35" s="7"/>
      <c r="BE35" s="7">
        <f>IF(ED35&gt;=70, 5, 0)</f>
        <v>5</v>
      </c>
      <c r="BF35" s="7"/>
      <c r="BG35" s="7"/>
      <c r="BH35" s="7">
        <v>0</v>
      </c>
      <c r="BI35" s="6"/>
      <c r="BJ35" s="6">
        <f>IF(EU35&gt;=70, 6, 0)</f>
        <v>0</v>
      </c>
      <c r="BK35" s="6">
        <v>0</v>
      </c>
      <c r="BL35" s="7">
        <v>0</v>
      </c>
      <c r="BM35" s="7">
        <v>0</v>
      </c>
      <c r="BN35" s="7">
        <v>0</v>
      </c>
      <c r="BO35" s="6"/>
      <c r="BP35" s="6">
        <f>IF(EX35&gt;=70, 6, 0)</f>
        <v>0</v>
      </c>
      <c r="BQ35" s="6">
        <v>0</v>
      </c>
      <c r="BR35" s="7"/>
      <c r="BS35" s="7">
        <v>0</v>
      </c>
      <c r="BT35" s="7">
        <v>0</v>
      </c>
      <c r="BU35" s="6">
        <v>5</v>
      </c>
      <c r="BV35" s="6">
        <v>0</v>
      </c>
      <c r="BW35" s="6">
        <f>IF(EI35&gt;=70, 5, 0)</f>
        <v>0</v>
      </c>
      <c r="BX35" s="6">
        <v>0</v>
      </c>
      <c r="BY35" s="6">
        <v>0</v>
      </c>
      <c r="BZ35" s="6">
        <v>0</v>
      </c>
      <c r="CA35" s="6">
        <v>0</v>
      </c>
      <c r="CB35" s="6">
        <v>0</v>
      </c>
      <c r="CC35" s="6">
        <v>0</v>
      </c>
      <c r="CD35" s="6">
        <v>0</v>
      </c>
      <c r="CE35" s="6">
        <v>0</v>
      </c>
      <c r="CF35" s="6">
        <v>0</v>
      </c>
      <c r="CG35" s="6">
        <v>0</v>
      </c>
      <c r="CH35" s="6">
        <v>0</v>
      </c>
      <c r="CI35" s="6">
        <v>0</v>
      </c>
      <c r="CJ35" s="7">
        <v>0</v>
      </c>
      <c r="CK35" s="7">
        <v>0</v>
      </c>
      <c r="CL35" s="7">
        <v>0</v>
      </c>
      <c r="CM35" s="6">
        <v>0</v>
      </c>
      <c r="CN35" s="6">
        <f>IF(EQ35&gt;=70, 5, 0)</f>
        <v>0</v>
      </c>
      <c r="CO35" s="6">
        <v>0</v>
      </c>
      <c r="CP35" s="6"/>
      <c r="CQ35" s="6">
        <v>0</v>
      </c>
      <c r="CR35" s="7"/>
      <c r="CS35" s="7">
        <f>IF(FA35&gt;=70, 6, 0)</f>
        <v>0</v>
      </c>
      <c r="CT35" s="7">
        <v>0</v>
      </c>
      <c r="CU35" s="6">
        <v>20</v>
      </c>
      <c r="CV35" s="7">
        <v>6</v>
      </c>
      <c r="CW35" s="7">
        <v>0</v>
      </c>
      <c r="CX35" s="7">
        <v>15</v>
      </c>
      <c r="CY35" s="7">
        <v>0</v>
      </c>
      <c r="CZ35" s="7">
        <f>IF(AND(DQ35&gt;0,DU35&gt;0),4,0)</f>
        <v>4</v>
      </c>
      <c r="DA35" s="7">
        <f>IF(AND(ED35&gt;0,EI35&gt;0,EN35&gt;0),4,0)</f>
        <v>4</v>
      </c>
      <c r="DB35" s="7">
        <f>IF(SUM(BV35,BX35,CA35,CB35,CD35,CG35,CJ35,CK35,CM35,CO35)&gt;-1,4,0)</f>
        <v>4</v>
      </c>
      <c r="DC35" s="7">
        <f>IF(FA35&gt;0,4,0)</f>
        <v>0</v>
      </c>
      <c r="DD35" s="6"/>
      <c r="DE35" s="10">
        <f>SUM(AR35:DD35)</f>
        <v>68</v>
      </c>
      <c r="DF35" s="10">
        <v>50</v>
      </c>
      <c r="DG35" s="17">
        <f>DE35+DF35</f>
        <v>118</v>
      </c>
      <c r="DH35" s="1">
        <v>88.57</v>
      </c>
      <c r="DI35" s="18">
        <v>75</v>
      </c>
      <c r="DJ35" s="18">
        <v>100</v>
      </c>
      <c r="DK35" s="29">
        <f>AVERAGE(DI35:DJ35)</f>
        <v>87.5</v>
      </c>
      <c r="DL35" s="1">
        <v>0</v>
      </c>
      <c r="DM35" s="29">
        <v>75</v>
      </c>
      <c r="DN35" s="1">
        <v>60</v>
      </c>
      <c r="DO35" s="1">
        <v>60</v>
      </c>
      <c r="DP35" s="1">
        <f>IF(DO35&gt;68, 68, DO35)</f>
        <v>60</v>
      </c>
      <c r="DQ35" s="1">
        <f>MAX(DN35,DP35)</f>
        <v>60</v>
      </c>
      <c r="DR35" s="29">
        <v>0</v>
      </c>
      <c r="DS35" s="29">
        <v>100</v>
      </c>
      <c r="DT35" s="29">
        <f>IF(DS35&gt;68,68,DS35)</f>
        <v>68</v>
      </c>
      <c r="DU35" s="29">
        <f>MAX(DR35,DT35)</f>
        <v>68</v>
      </c>
      <c r="DV35" s="18">
        <v>0</v>
      </c>
      <c r="DW35" s="18">
        <v>0</v>
      </c>
      <c r="DX35" s="1"/>
      <c r="DY35" s="15">
        <f>AVERAGE(DH35,DK35:DM35, DQ35, DU35)</f>
        <v>63.178333333333335</v>
      </c>
      <c r="DZ35" s="1">
        <v>53.33</v>
      </c>
      <c r="EA35" s="1">
        <v>80</v>
      </c>
      <c r="EB35" s="1">
        <v>0</v>
      </c>
      <c r="EC35" s="1">
        <f>IF(EB35&gt;68,68,EB35)</f>
        <v>0</v>
      </c>
      <c r="ED35" s="1">
        <f>MAX(DZ35:EA35,EC35)</f>
        <v>80</v>
      </c>
      <c r="EE35" s="29">
        <v>27.78</v>
      </c>
      <c r="EF35" s="29">
        <v>66.67</v>
      </c>
      <c r="EG35" s="29">
        <v>37.33</v>
      </c>
      <c r="EH35" s="29">
        <f>IF(EG35&gt;68,68,EG35)</f>
        <v>37.33</v>
      </c>
      <c r="EI35" s="29">
        <f>MAX(EE35:EF35)</f>
        <v>66.67</v>
      </c>
      <c r="EJ35" s="1">
        <v>27.78</v>
      </c>
      <c r="EK35" s="1">
        <v>73.33</v>
      </c>
      <c r="EL35" s="1">
        <v>0</v>
      </c>
      <c r="EM35" s="1">
        <f>IF(EL35&gt;68,68,EL35)</f>
        <v>0</v>
      </c>
      <c r="EN35" s="1">
        <f>MAX(EJ35:EK35,EM35)</f>
        <v>73.33</v>
      </c>
      <c r="EO35" s="29">
        <v>0</v>
      </c>
      <c r="EP35" s="29">
        <v>0</v>
      </c>
      <c r="EQ35" s="29"/>
      <c r="ER35" s="15">
        <f>AVERAGE(ED35,EI35,EN35,EQ35)</f>
        <v>73.333333333333329</v>
      </c>
      <c r="ES35" s="1">
        <v>20</v>
      </c>
      <c r="ET35" s="1">
        <v>8</v>
      </c>
      <c r="EU35" s="1">
        <f>MIN(MAX(ES35:ET35)+0.2*FA35, 100)</f>
        <v>20</v>
      </c>
      <c r="EV35" s="29">
        <v>50</v>
      </c>
      <c r="EW35" s="29">
        <v>0</v>
      </c>
      <c r="EX35" s="29">
        <f>MIN(MAX(EV35:EW35)+0.15*FA35, 100)</f>
        <v>50</v>
      </c>
      <c r="EY35" s="1">
        <v>0</v>
      </c>
      <c r="EZ35" s="1">
        <v>0</v>
      </c>
      <c r="FA35" s="1">
        <f>MAX(EY35:EZ35)</f>
        <v>0</v>
      </c>
      <c r="FB35" s="15">
        <f>AVERAGE(EU35,EX35,FA35)</f>
        <v>23.333333333333332</v>
      </c>
      <c r="FC35" s="3">
        <v>0.25</v>
      </c>
      <c r="FD35" s="3">
        <v>0.2</v>
      </c>
      <c r="FE35" s="3">
        <v>0.25</v>
      </c>
      <c r="FF35" s="3">
        <v>0.3</v>
      </c>
      <c r="FG35" s="25">
        <f>MIN(IF(C35="Yes",AQ35+DG35,0),100)</f>
        <v>100</v>
      </c>
      <c r="FH35" s="25">
        <f>IF(FL35&lt;0,FG35+FL35*-4,FG35)</f>
        <v>100</v>
      </c>
      <c r="FI35" s="25">
        <f>MIN(IF(C35="Yes",AQ35+DY35,0), 100)</f>
        <v>67.178333333333342</v>
      </c>
      <c r="FJ35" s="25">
        <f>MIN(IF(C35="Yes",AQ35+ER35,0),100)</f>
        <v>77.333333333333329</v>
      </c>
      <c r="FK35" s="25">
        <f>MIN(IF(C35="Yes",AQ35+FB35,0), 100)</f>
        <v>27.333333333333332</v>
      </c>
      <c r="FL35" s="26">
        <f>FC35*FG35+FD35*FI35+FE35*FJ35+FF35*FK35</f>
        <v>65.969000000000008</v>
      </c>
      <c r="FM35" s="26">
        <f>FC35*FH35+FD35*FI35+FE35*FJ35+FF35*FK35</f>
        <v>65.969000000000008</v>
      </c>
    </row>
    <row r="36" spans="1:169" customFormat="1" x14ac:dyDescent="0.3">
      <c r="A36" s="30">
        <v>1402017125</v>
      </c>
      <c r="B36" t="s">
        <v>104</v>
      </c>
      <c r="C36" s="2" t="s">
        <v>107</v>
      </c>
      <c r="D36" s="6">
        <v>1</v>
      </c>
      <c r="E36" s="6"/>
      <c r="F36" s="7"/>
      <c r="G36" s="7"/>
      <c r="H36" s="6">
        <v>1</v>
      </c>
      <c r="I36" s="6"/>
      <c r="J36" s="7">
        <v>1</v>
      </c>
      <c r="K36" s="7"/>
      <c r="L36" s="6"/>
      <c r="M36" s="8"/>
      <c r="N36" s="7"/>
      <c r="O36" s="7"/>
      <c r="P36" s="6"/>
      <c r="Q36" s="8"/>
      <c r="R36" s="7">
        <v>1</v>
      </c>
      <c r="S36" s="7"/>
      <c r="T36" s="6"/>
      <c r="U36" s="6"/>
      <c r="V36" s="7">
        <v>1</v>
      </c>
      <c r="W36" s="7"/>
      <c r="X36" s="6"/>
      <c r="Y36" s="6"/>
      <c r="Z36" s="7"/>
      <c r="AA36" s="7"/>
      <c r="AB36" s="6">
        <v>1</v>
      </c>
      <c r="AC36" s="6"/>
      <c r="AD36" s="7"/>
      <c r="AE36" s="8"/>
      <c r="AF36" s="10">
        <v>14</v>
      </c>
      <c r="AG36" s="10">
        <v>10</v>
      </c>
      <c r="AH36" s="10">
        <f>COUNT(D36:AE36)</f>
        <v>6</v>
      </c>
      <c r="AI36" s="22">
        <f>IF(C36="Yes",(AF36-AH36+(DG36-50)/AG36)/AF36,0)</f>
        <v>0.79285714285714282</v>
      </c>
      <c r="AJ36" s="11">
        <f>SUM(D36:AE36)</f>
        <v>6</v>
      </c>
      <c r="AK36" s="10">
        <f>MAX(AJ36-AL36-AM36,0)*-1</f>
        <v>0</v>
      </c>
      <c r="AL36" s="10">
        <v>10</v>
      </c>
      <c r="AM36" s="10">
        <v>3</v>
      </c>
      <c r="AN36" s="7">
        <f>AJ36+AK36+AO36</f>
        <v>6</v>
      </c>
      <c r="AO36" s="6"/>
      <c r="AP36" s="3">
        <v>0.5</v>
      </c>
      <c r="AQ36" s="15">
        <f>MIN(AN36,AL36)*AP36</f>
        <v>3</v>
      </c>
      <c r="AR36" s="6">
        <v>0</v>
      </c>
      <c r="AS36" s="6">
        <v>0</v>
      </c>
      <c r="AT36" s="6">
        <v>5</v>
      </c>
      <c r="AU36" s="6">
        <v>0</v>
      </c>
      <c r="AV36" s="7"/>
      <c r="AW36" s="7">
        <v>0</v>
      </c>
      <c r="AX36" s="7"/>
      <c r="AY36" s="7">
        <v>0</v>
      </c>
      <c r="AZ36" s="6"/>
      <c r="BA36" s="6">
        <v>3</v>
      </c>
      <c r="BB36" s="6"/>
      <c r="BC36" s="6">
        <v>-5</v>
      </c>
      <c r="BD36" s="7"/>
      <c r="BE36" s="7">
        <f>IF(ED36&gt;=70, 5, 0)</f>
        <v>0</v>
      </c>
      <c r="BF36" s="7"/>
      <c r="BG36" s="7"/>
      <c r="BH36" s="7">
        <v>0</v>
      </c>
      <c r="BI36" s="6"/>
      <c r="BJ36" s="6">
        <f>IF(EU36&gt;=70, 6, 0)</f>
        <v>0</v>
      </c>
      <c r="BK36" s="6">
        <v>-5</v>
      </c>
      <c r="BL36" s="7">
        <v>0</v>
      </c>
      <c r="BM36" s="7">
        <v>0</v>
      </c>
      <c r="BN36" s="7">
        <v>0</v>
      </c>
      <c r="BO36" s="6"/>
      <c r="BP36" s="6">
        <f>IF(EX36&gt;=70, 6, 0)</f>
        <v>0</v>
      </c>
      <c r="BQ36" s="6">
        <v>0</v>
      </c>
      <c r="BR36" s="7"/>
      <c r="BS36" s="7">
        <v>0</v>
      </c>
      <c r="BT36" s="7">
        <v>0</v>
      </c>
      <c r="BU36" s="6"/>
      <c r="BV36" s="6">
        <v>0</v>
      </c>
      <c r="BW36" s="6">
        <f>IF(EI36&gt;=70, 5, 0)</f>
        <v>0</v>
      </c>
      <c r="BX36" s="6">
        <v>0</v>
      </c>
      <c r="BY36" s="6">
        <v>0</v>
      </c>
      <c r="BZ36" s="6">
        <v>0</v>
      </c>
      <c r="CA36" s="6">
        <v>0</v>
      </c>
      <c r="CB36" s="6">
        <v>0</v>
      </c>
      <c r="CC36" s="6">
        <v>0</v>
      </c>
      <c r="CD36" s="6">
        <v>0</v>
      </c>
      <c r="CE36" s="6">
        <v>0</v>
      </c>
      <c r="CF36" s="6">
        <v>0</v>
      </c>
      <c r="CG36" s="6">
        <v>0</v>
      </c>
      <c r="CH36" s="6">
        <v>0</v>
      </c>
      <c r="CI36" s="6">
        <v>0</v>
      </c>
      <c r="CJ36" s="7">
        <v>0</v>
      </c>
      <c r="CK36" s="7">
        <v>0</v>
      </c>
      <c r="CL36" s="7">
        <v>0</v>
      </c>
      <c r="CM36" s="6">
        <v>0</v>
      </c>
      <c r="CN36" s="6">
        <f>IF(EQ36&gt;=70, 5, 0)</f>
        <v>0</v>
      </c>
      <c r="CO36" s="6">
        <v>-5</v>
      </c>
      <c r="CP36" s="6"/>
      <c r="CQ36" s="6">
        <v>0</v>
      </c>
      <c r="CR36" s="7"/>
      <c r="CS36" s="7">
        <f>IF(FA36&gt;=70, 6, 0)</f>
        <v>0</v>
      </c>
      <c r="CT36" s="7">
        <v>0</v>
      </c>
      <c r="CU36" s="6">
        <v>20</v>
      </c>
      <c r="CV36" s="7">
        <v>0</v>
      </c>
      <c r="CW36" s="7">
        <v>0</v>
      </c>
      <c r="CX36" s="7">
        <v>0</v>
      </c>
      <c r="CY36" s="7">
        <v>6</v>
      </c>
      <c r="CZ36" s="7">
        <f>IF(AND(DQ36&gt;0,DU36&gt;0),4,0)</f>
        <v>4</v>
      </c>
      <c r="DA36" s="7">
        <f>IF(AND(ED36&gt;0,EI36&gt;0,EN36&gt;0),4,0)</f>
        <v>4</v>
      </c>
      <c r="DB36" s="7">
        <f>IF(SUM(BV36,BX36,CA36,CB36,CD36,CG36,CJ36,CK36,CM36,CO36)&gt;-1,4,0)</f>
        <v>0</v>
      </c>
      <c r="DC36" s="7">
        <f>IF(FA36&gt;0,4,0)</f>
        <v>4</v>
      </c>
      <c r="DD36" s="6"/>
      <c r="DE36" s="10">
        <f>SUM(AR36:DD36)</f>
        <v>31</v>
      </c>
      <c r="DF36" s="10">
        <v>50</v>
      </c>
      <c r="DG36" s="17">
        <f>DE36+DF36</f>
        <v>81</v>
      </c>
      <c r="DH36" s="1">
        <v>71.430000000000007</v>
      </c>
      <c r="DI36" s="18">
        <v>50</v>
      </c>
      <c r="DJ36" s="18">
        <v>100</v>
      </c>
      <c r="DK36" s="29">
        <f>AVERAGE(DI36:DJ36)</f>
        <v>75</v>
      </c>
      <c r="DL36" s="1">
        <v>0</v>
      </c>
      <c r="DM36" s="29">
        <v>100</v>
      </c>
      <c r="DN36" s="1">
        <v>85</v>
      </c>
      <c r="DO36" s="1">
        <v>85</v>
      </c>
      <c r="DP36" s="1">
        <f>IF(DO36&gt;68, 68, DO36)</f>
        <v>68</v>
      </c>
      <c r="DQ36" s="1">
        <f>MAX(DN36,DP36)</f>
        <v>85</v>
      </c>
      <c r="DR36" s="29">
        <v>0</v>
      </c>
      <c r="DS36" s="29">
        <v>39</v>
      </c>
      <c r="DT36" s="29">
        <f>IF(DS36&gt;68,68,DS36)</f>
        <v>39</v>
      </c>
      <c r="DU36" s="29">
        <f>MAX(DR36,DT36)</f>
        <v>39</v>
      </c>
      <c r="DV36" s="18">
        <v>0</v>
      </c>
      <c r="DW36" s="18">
        <v>0</v>
      </c>
      <c r="DX36" s="1"/>
      <c r="DY36" s="15">
        <f>AVERAGE(DH36,DK36:DM36, DQ36, DU36)</f>
        <v>61.738333333333337</v>
      </c>
      <c r="DZ36" s="1">
        <v>66.67</v>
      </c>
      <c r="EA36" s="1">
        <v>46.67</v>
      </c>
      <c r="EB36" s="1">
        <v>0</v>
      </c>
      <c r="EC36" s="1">
        <f>IF(EB36&gt;68,68,EB36)</f>
        <v>0</v>
      </c>
      <c r="ED36" s="1">
        <f>MAX(DZ36:EA36,EC36)</f>
        <v>66.67</v>
      </c>
      <c r="EE36" s="29">
        <v>16.670000000000002</v>
      </c>
      <c r="EF36" s="29">
        <v>66.67</v>
      </c>
      <c r="EG36" s="29">
        <v>0</v>
      </c>
      <c r="EH36" s="29">
        <f>IF(EG36&gt;68,68,EG36)</f>
        <v>0</v>
      </c>
      <c r="EI36" s="29">
        <f>MAX(EE36:EF36)</f>
        <v>66.67</v>
      </c>
      <c r="EJ36" s="1">
        <v>16.670000000000002</v>
      </c>
      <c r="EK36" s="1">
        <v>80</v>
      </c>
      <c r="EL36" s="1">
        <v>0</v>
      </c>
      <c r="EM36" s="1">
        <f>IF(EL36&gt;68,68,EL36)</f>
        <v>0</v>
      </c>
      <c r="EN36" s="1">
        <f>MAX(EJ36:EK36,EM36)</f>
        <v>80</v>
      </c>
      <c r="EO36" s="29">
        <v>0</v>
      </c>
      <c r="EP36" s="29">
        <v>0</v>
      </c>
      <c r="EQ36" s="29"/>
      <c r="ER36" s="15">
        <f>AVERAGE(ED36,EI36,EN36,EQ36)</f>
        <v>71.11333333333333</v>
      </c>
      <c r="ES36" s="1">
        <v>6.67</v>
      </c>
      <c r="ET36" s="1">
        <v>0</v>
      </c>
      <c r="EU36" s="1">
        <f>MIN(MAX(ES36:ET36)+0.2*FA36, 100)</f>
        <v>16.510000000000002</v>
      </c>
      <c r="EV36" s="29">
        <v>50</v>
      </c>
      <c r="EW36" s="29">
        <v>0</v>
      </c>
      <c r="EX36" s="29">
        <f>MIN(MAX(EV36:EW36)+0.15*FA36, 100)</f>
        <v>57.38</v>
      </c>
      <c r="EY36" s="1">
        <v>49.2</v>
      </c>
      <c r="EZ36" s="1">
        <v>0</v>
      </c>
      <c r="FA36" s="1">
        <f>MAX(EY36:EZ36)</f>
        <v>49.2</v>
      </c>
      <c r="FB36" s="15">
        <f>AVERAGE(EU36,EX36,FA36)</f>
        <v>41.03</v>
      </c>
      <c r="FC36" s="3">
        <v>0.25</v>
      </c>
      <c r="FD36" s="3">
        <v>0.2</v>
      </c>
      <c r="FE36" s="3">
        <v>0.25</v>
      </c>
      <c r="FF36" s="3">
        <v>0.3</v>
      </c>
      <c r="FG36" s="25">
        <f>MIN(IF(C36="Yes",AQ36+DG36,0),100)</f>
        <v>84</v>
      </c>
      <c r="FH36" s="25">
        <f>IF(FL36&lt;0,FG36+FL36*-4,FG36)</f>
        <v>84</v>
      </c>
      <c r="FI36" s="25">
        <f>MIN(IF(C36="Yes",AQ36+DY36,0), 100)</f>
        <v>64.738333333333344</v>
      </c>
      <c r="FJ36" s="25">
        <f>MIN(IF(C36="Yes",AQ36+ER36,0),100)</f>
        <v>74.11333333333333</v>
      </c>
      <c r="FK36" s="25">
        <f>MIN(IF(C36="Yes",AQ36+FB36,0), 100)</f>
        <v>44.03</v>
      </c>
      <c r="FL36" s="26">
        <f>FC36*FG36+FD36*FI36+FE36*FJ36+FF36*FK36</f>
        <v>65.685000000000002</v>
      </c>
      <c r="FM36" s="26">
        <f>FC36*FH36+FD36*FI36+FE36*FJ36+FF36*FK36</f>
        <v>65.685000000000002</v>
      </c>
    </row>
    <row r="37" spans="1:169" customFormat="1" x14ac:dyDescent="0.3">
      <c r="A37">
        <v>1402018035</v>
      </c>
      <c r="B37" t="s">
        <v>106</v>
      </c>
      <c r="C37" s="2" t="s">
        <v>107</v>
      </c>
      <c r="D37" s="6">
        <v>1</v>
      </c>
      <c r="E37" s="6"/>
      <c r="F37" s="7">
        <v>1</v>
      </c>
      <c r="G37" s="7">
        <v>1</v>
      </c>
      <c r="H37" s="6">
        <v>1</v>
      </c>
      <c r="I37" s="6">
        <v>1</v>
      </c>
      <c r="J37" s="7">
        <v>1</v>
      </c>
      <c r="K37" s="7"/>
      <c r="L37" s="6">
        <v>1</v>
      </c>
      <c r="M37" s="8"/>
      <c r="N37" s="7"/>
      <c r="O37" s="7"/>
      <c r="P37" s="6"/>
      <c r="Q37" s="8"/>
      <c r="R37" s="7">
        <v>1</v>
      </c>
      <c r="S37" s="7">
        <v>1</v>
      </c>
      <c r="T37" s="6">
        <v>1</v>
      </c>
      <c r="U37" s="16"/>
      <c r="V37" s="7"/>
      <c r="W37" s="7"/>
      <c r="X37" s="6"/>
      <c r="Y37" s="6"/>
      <c r="Z37" s="7"/>
      <c r="AA37" s="7"/>
      <c r="AB37" s="6"/>
      <c r="AC37" s="6"/>
      <c r="AD37" s="7"/>
      <c r="AE37" s="8"/>
      <c r="AF37" s="10">
        <v>14</v>
      </c>
      <c r="AG37" s="10">
        <v>10</v>
      </c>
      <c r="AH37" s="10">
        <f>COUNT(D37:AE37)</f>
        <v>10</v>
      </c>
      <c r="AI37" s="22">
        <f>IF(C37="Yes",(AF37-AH37+(DG37-50)/AG37)/AF37,0)</f>
        <v>0.72142857142857142</v>
      </c>
      <c r="AJ37" s="11">
        <f>SUM(D37:AE37)</f>
        <v>10</v>
      </c>
      <c r="AK37" s="10">
        <f>MAX(AJ37-AL37-AM37,0)*-1</f>
        <v>0</v>
      </c>
      <c r="AL37" s="10">
        <v>10</v>
      </c>
      <c r="AM37" s="10">
        <v>3</v>
      </c>
      <c r="AN37" s="7">
        <f>AJ37+AK37+AO37</f>
        <v>10</v>
      </c>
      <c r="AO37" s="6"/>
      <c r="AP37" s="3">
        <v>0.5</v>
      </c>
      <c r="AQ37" s="15">
        <f>MIN(AN37,AL37)*AP37</f>
        <v>5</v>
      </c>
      <c r="AR37" s="6">
        <v>0</v>
      </c>
      <c r="AS37" s="6">
        <v>0</v>
      </c>
      <c r="AT37" s="6">
        <v>8</v>
      </c>
      <c r="AU37" s="6">
        <v>0</v>
      </c>
      <c r="AV37" s="7"/>
      <c r="AW37" s="7">
        <v>0</v>
      </c>
      <c r="AX37" s="7"/>
      <c r="AY37" s="7">
        <v>0</v>
      </c>
      <c r="AZ37" s="6"/>
      <c r="BA37" s="6">
        <v>3</v>
      </c>
      <c r="BB37" s="6"/>
      <c r="BC37" s="6">
        <v>0</v>
      </c>
      <c r="BD37" s="7"/>
      <c r="BE37" s="7">
        <f>IF(ED37&gt;=70, 5, 0)</f>
        <v>0</v>
      </c>
      <c r="BF37" s="7"/>
      <c r="BG37" s="7"/>
      <c r="BH37" s="7">
        <v>-5</v>
      </c>
      <c r="BI37" s="6"/>
      <c r="BJ37" s="6">
        <f>IF(EU37&gt;=70, 6, 0)</f>
        <v>0</v>
      </c>
      <c r="BK37" s="6">
        <v>0</v>
      </c>
      <c r="BL37" s="7">
        <v>0</v>
      </c>
      <c r="BM37" s="7">
        <v>0</v>
      </c>
      <c r="BN37" s="7">
        <v>0</v>
      </c>
      <c r="BO37" s="6"/>
      <c r="BP37" s="6">
        <f>IF(EX37&gt;=70, 6, 0)</f>
        <v>0</v>
      </c>
      <c r="BQ37" s="6">
        <v>0</v>
      </c>
      <c r="BR37" s="7"/>
      <c r="BS37" s="7">
        <v>0</v>
      </c>
      <c r="BT37" s="7">
        <v>0</v>
      </c>
      <c r="BU37" s="6">
        <v>5</v>
      </c>
      <c r="BV37" s="6">
        <v>0</v>
      </c>
      <c r="BW37" s="6">
        <f>IF(EI37&gt;=70, 5, 0)</f>
        <v>0</v>
      </c>
      <c r="BX37" s="6">
        <v>0</v>
      </c>
      <c r="BY37" s="6">
        <v>0</v>
      </c>
      <c r="BZ37" s="6">
        <v>0</v>
      </c>
      <c r="CA37" s="6">
        <v>0</v>
      </c>
      <c r="CB37" s="6">
        <v>0</v>
      </c>
      <c r="CC37" s="6">
        <v>0</v>
      </c>
      <c r="CD37" s="6">
        <v>0</v>
      </c>
      <c r="CE37" s="6">
        <v>0</v>
      </c>
      <c r="CF37" s="6">
        <v>0</v>
      </c>
      <c r="CG37" s="6">
        <v>0</v>
      </c>
      <c r="CH37" s="6">
        <v>0</v>
      </c>
      <c r="CI37" s="6">
        <v>0</v>
      </c>
      <c r="CJ37" s="7">
        <v>0</v>
      </c>
      <c r="CK37" s="7">
        <v>0</v>
      </c>
      <c r="CL37" s="7">
        <v>0</v>
      </c>
      <c r="CM37" s="6">
        <v>0</v>
      </c>
      <c r="CN37" s="6">
        <f>IF(EQ37&gt;=70, 5, 0)</f>
        <v>0</v>
      </c>
      <c r="CO37" s="6">
        <v>0</v>
      </c>
      <c r="CP37" s="6"/>
      <c r="CQ37" s="6">
        <v>0</v>
      </c>
      <c r="CR37" s="7"/>
      <c r="CS37" s="7">
        <f>IF(FA37&gt;=70, 6, 0)</f>
        <v>6</v>
      </c>
      <c r="CT37" s="7">
        <v>0</v>
      </c>
      <c r="CU37" s="6">
        <v>20</v>
      </c>
      <c r="CV37" s="7">
        <v>6</v>
      </c>
      <c r="CW37" s="7">
        <v>6</v>
      </c>
      <c r="CX37" s="7">
        <v>0</v>
      </c>
      <c r="CY37" s="7">
        <v>0</v>
      </c>
      <c r="CZ37" s="7">
        <f>IF(AND(DQ37&gt;0,DU37&gt;0),4,0)</f>
        <v>0</v>
      </c>
      <c r="DA37" s="7">
        <f>IF(AND(ED37&gt;0,EI37&gt;0,EN37&gt;0),4,0)</f>
        <v>4</v>
      </c>
      <c r="DB37" s="7">
        <f>IF(SUM(BV37,BX37,CA37,CB37,CD37,CG37,CJ37,CK37,CM37,CO37)&gt;-1,4,0)</f>
        <v>4</v>
      </c>
      <c r="DC37" s="7">
        <f>IF(FA37&gt;0,4,0)</f>
        <v>4</v>
      </c>
      <c r="DD37" s="6"/>
      <c r="DE37" s="10">
        <f>SUM(AR37:DD37)</f>
        <v>61</v>
      </c>
      <c r="DF37" s="10">
        <v>50</v>
      </c>
      <c r="DG37" s="17">
        <f>DE37+DF37</f>
        <v>111</v>
      </c>
      <c r="DH37" s="1">
        <v>60</v>
      </c>
      <c r="DI37" s="18">
        <v>50</v>
      </c>
      <c r="DJ37" s="18">
        <v>100</v>
      </c>
      <c r="DK37" s="29">
        <f>AVERAGE(DI37:DJ37)</f>
        <v>75</v>
      </c>
      <c r="DL37" s="1">
        <v>0</v>
      </c>
      <c r="DM37" s="29">
        <v>45</v>
      </c>
      <c r="DN37" s="1">
        <v>100</v>
      </c>
      <c r="DO37" s="1">
        <v>100</v>
      </c>
      <c r="DP37" s="1">
        <f>IF(DO37&gt;68, 68, DO37)</f>
        <v>68</v>
      </c>
      <c r="DQ37" s="1">
        <f>MAX(DN37,DP37)</f>
        <v>100</v>
      </c>
      <c r="DR37" s="29">
        <v>0</v>
      </c>
      <c r="DS37" s="29">
        <v>0</v>
      </c>
      <c r="DT37" s="29">
        <f>IF(DS37&gt;68,68,DS37)</f>
        <v>0</v>
      </c>
      <c r="DU37" s="29">
        <f>MAX(DR37,DT37)</f>
        <v>0</v>
      </c>
      <c r="DV37" s="18">
        <v>0</v>
      </c>
      <c r="DW37" s="18">
        <v>0</v>
      </c>
      <c r="DX37" s="1"/>
      <c r="DY37" s="15">
        <f>AVERAGE(DH37,DK37:DM37, DQ37, DU37)</f>
        <v>46.666666666666664</v>
      </c>
      <c r="DZ37" s="1">
        <v>33.33</v>
      </c>
      <c r="EA37" s="1">
        <v>40</v>
      </c>
      <c r="EB37" s="1">
        <v>40</v>
      </c>
      <c r="EC37" s="1">
        <f>IF(EB37&gt;68,68,EB37)</f>
        <v>40</v>
      </c>
      <c r="ED37" s="1">
        <f>MAX(DZ37:EA37,EC37)</f>
        <v>40</v>
      </c>
      <c r="EE37" s="29">
        <v>22.22</v>
      </c>
      <c r="EF37" s="29">
        <v>46.67</v>
      </c>
      <c r="EG37" s="29">
        <v>60</v>
      </c>
      <c r="EH37" s="29">
        <f>IF(EG37&gt;68,68,EG37)</f>
        <v>60</v>
      </c>
      <c r="EI37" s="29">
        <f>MAX(EE37:EF37)</f>
        <v>46.67</v>
      </c>
      <c r="EJ37" s="1">
        <v>22.22</v>
      </c>
      <c r="EK37" s="1">
        <v>60</v>
      </c>
      <c r="EL37" s="1">
        <v>0</v>
      </c>
      <c r="EM37" s="1">
        <f>IF(EL37&gt;68,68,EL37)</f>
        <v>0</v>
      </c>
      <c r="EN37" s="1">
        <f>MAX(EJ37:EK37,EM37)</f>
        <v>60</v>
      </c>
      <c r="EO37" s="29">
        <v>0</v>
      </c>
      <c r="EP37" s="29">
        <v>0</v>
      </c>
      <c r="EQ37" s="29"/>
      <c r="ER37" s="15">
        <f>AVERAGE(ED37,EI37,EN37,EQ37)</f>
        <v>48.890000000000008</v>
      </c>
      <c r="ES37" s="1">
        <v>6.67</v>
      </c>
      <c r="ET37" s="1">
        <v>0</v>
      </c>
      <c r="EU37" s="1">
        <f>MIN(MAX(ES37:ET37)+0.2*FA37, 100)</f>
        <v>20.87</v>
      </c>
      <c r="EV37" s="29">
        <v>50</v>
      </c>
      <c r="EW37" s="29">
        <v>0</v>
      </c>
      <c r="EX37" s="29">
        <f>MIN(MAX(EV37:EW37)+0.15*FA37, 100)</f>
        <v>60.65</v>
      </c>
      <c r="EY37" s="1">
        <v>71</v>
      </c>
      <c r="EZ37" s="1">
        <v>0</v>
      </c>
      <c r="FA37" s="1">
        <f>MAX(EY37:EZ37)</f>
        <v>71</v>
      </c>
      <c r="FB37" s="15">
        <f>AVERAGE(EU37,EX37,FA37)</f>
        <v>50.839999999999996</v>
      </c>
      <c r="FC37" s="3">
        <v>0.25</v>
      </c>
      <c r="FD37" s="3">
        <v>0.2</v>
      </c>
      <c r="FE37" s="3">
        <v>0.25</v>
      </c>
      <c r="FF37" s="3">
        <v>0.3</v>
      </c>
      <c r="FG37" s="25">
        <f>MIN(IF(C37="Yes",AQ37+DG37,0),100)</f>
        <v>100</v>
      </c>
      <c r="FH37" s="25">
        <f>IF(FL37&lt;0,FG37+FL37*-4,FG37)</f>
        <v>100</v>
      </c>
      <c r="FI37" s="25">
        <f>MIN(IF(C37="Yes",AQ37+DY37,0), 100)</f>
        <v>51.666666666666664</v>
      </c>
      <c r="FJ37" s="25">
        <f>MIN(IF(C37="Yes",AQ37+ER37,0),100)</f>
        <v>53.890000000000008</v>
      </c>
      <c r="FK37" s="25">
        <f>MIN(IF(C37="Yes",AQ37+FB37,0), 100)</f>
        <v>55.839999999999996</v>
      </c>
      <c r="FL37" s="26">
        <f>FC37*FG37+FD37*FI37+FE37*FJ37+FF37*FK37</f>
        <v>65.557833333333335</v>
      </c>
      <c r="FM37" s="26">
        <f>FC37*FH37+FD37*FI37+FE37*FJ37+FF37*FK37</f>
        <v>65.557833333333335</v>
      </c>
    </row>
    <row r="38" spans="1:169" customFormat="1" x14ac:dyDescent="0.3">
      <c r="A38">
        <v>1402019085</v>
      </c>
      <c r="B38" t="s">
        <v>104</v>
      </c>
      <c r="C38" s="2" t="s">
        <v>107</v>
      </c>
      <c r="D38" s="6"/>
      <c r="E38" s="6"/>
      <c r="F38" s="7">
        <v>1</v>
      </c>
      <c r="G38" s="7"/>
      <c r="H38" s="6">
        <v>1</v>
      </c>
      <c r="I38" s="6"/>
      <c r="J38" s="7">
        <v>1</v>
      </c>
      <c r="K38" s="7"/>
      <c r="L38" s="6"/>
      <c r="M38" s="8"/>
      <c r="N38" s="7"/>
      <c r="O38" s="7"/>
      <c r="P38" s="6"/>
      <c r="Q38" s="8"/>
      <c r="R38" s="7"/>
      <c r="S38" s="7"/>
      <c r="T38" s="6"/>
      <c r="U38" s="16"/>
      <c r="V38" s="7">
        <v>1</v>
      </c>
      <c r="W38" s="7"/>
      <c r="X38" s="6"/>
      <c r="Y38" s="6"/>
      <c r="Z38" s="7">
        <v>1</v>
      </c>
      <c r="AA38" s="7"/>
      <c r="AB38" s="6"/>
      <c r="AC38" s="6"/>
      <c r="AD38" s="7"/>
      <c r="AE38" s="8"/>
      <c r="AF38" s="10">
        <v>14</v>
      </c>
      <c r="AG38" s="10">
        <v>10</v>
      </c>
      <c r="AH38" s="10">
        <f>COUNT(D38:AE38)</f>
        <v>5</v>
      </c>
      <c r="AI38" s="22">
        <f>IF(C38="Yes",(AF38-AH38+(DG38-50)/AG38)/AF38,0)</f>
        <v>1.1428571428571428</v>
      </c>
      <c r="AJ38" s="11">
        <f>SUM(D38:AE38)</f>
        <v>5</v>
      </c>
      <c r="AK38" s="10">
        <f>MAX(AJ38-AL38-AM38,0)*-1</f>
        <v>0</v>
      </c>
      <c r="AL38" s="10">
        <v>10</v>
      </c>
      <c r="AM38" s="10">
        <v>3</v>
      </c>
      <c r="AN38" s="7">
        <f>AJ38+AK38+AO38</f>
        <v>5</v>
      </c>
      <c r="AO38" s="6"/>
      <c r="AP38" s="3">
        <v>0.5</v>
      </c>
      <c r="AQ38" s="15">
        <f>MIN(AN38,AL38)*AP38</f>
        <v>2.5</v>
      </c>
      <c r="AR38" s="6">
        <v>0</v>
      </c>
      <c r="AS38" s="6">
        <v>0</v>
      </c>
      <c r="AT38" s="6">
        <v>5</v>
      </c>
      <c r="AU38" s="6">
        <v>0</v>
      </c>
      <c r="AV38" s="7"/>
      <c r="AW38" s="7">
        <v>0</v>
      </c>
      <c r="AX38" s="7"/>
      <c r="AY38" s="7">
        <v>0</v>
      </c>
      <c r="AZ38" s="6"/>
      <c r="BA38" s="6">
        <v>0</v>
      </c>
      <c r="BB38" s="6"/>
      <c r="BC38" s="6">
        <v>0</v>
      </c>
      <c r="BD38" s="7"/>
      <c r="BE38" s="7">
        <f>IF(ED38&gt;=70, 5, 0)</f>
        <v>0</v>
      </c>
      <c r="BF38" s="7"/>
      <c r="BG38" s="7"/>
      <c r="BH38" s="7">
        <v>0</v>
      </c>
      <c r="BI38" s="6"/>
      <c r="BJ38" s="6">
        <f>IF(EU38&gt;=70, 6, 0)</f>
        <v>0</v>
      </c>
      <c r="BK38" s="6">
        <v>0</v>
      </c>
      <c r="BL38" s="7">
        <v>0</v>
      </c>
      <c r="BM38" s="7">
        <v>0</v>
      </c>
      <c r="BN38" s="7">
        <v>0</v>
      </c>
      <c r="BO38" s="6"/>
      <c r="BP38" s="6">
        <f>IF(EX38&gt;=70, 6, 0)</f>
        <v>0</v>
      </c>
      <c r="BQ38" s="6">
        <v>0</v>
      </c>
      <c r="BR38" s="7"/>
      <c r="BS38" s="7">
        <v>0</v>
      </c>
      <c r="BT38" s="7">
        <v>0</v>
      </c>
      <c r="BU38" s="6">
        <v>5</v>
      </c>
      <c r="BV38" s="6">
        <v>0</v>
      </c>
      <c r="BW38" s="6">
        <f>IF(EI38&gt;=70, 5, 0)</f>
        <v>0</v>
      </c>
      <c r="BX38" s="6">
        <v>0</v>
      </c>
      <c r="BY38" s="6">
        <v>0</v>
      </c>
      <c r="BZ38" s="6">
        <v>0</v>
      </c>
      <c r="CA38" s="6">
        <v>0</v>
      </c>
      <c r="CB38" s="6">
        <v>0</v>
      </c>
      <c r="CC38" s="6">
        <v>0</v>
      </c>
      <c r="CD38" s="6">
        <v>0</v>
      </c>
      <c r="CE38" s="6">
        <v>0</v>
      </c>
      <c r="CF38" s="6">
        <v>0</v>
      </c>
      <c r="CG38" s="6">
        <v>0</v>
      </c>
      <c r="CH38" s="6">
        <v>0</v>
      </c>
      <c r="CI38" s="6">
        <v>0</v>
      </c>
      <c r="CJ38" s="7">
        <v>0</v>
      </c>
      <c r="CK38" s="7">
        <v>0</v>
      </c>
      <c r="CL38" s="7">
        <v>0</v>
      </c>
      <c r="CM38" s="6">
        <v>0</v>
      </c>
      <c r="CN38" s="6">
        <f>IF(EQ38&gt;=70, 5, 0)</f>
        <v>0</v>
      </c>
      <c r="CO38" s="6">
        <v>0</v>
      </c>
      <c r="CP38" s="6"/>
      <c r="CQ38" s="6">
        <v>0</v>
      </c>
      <c r="CR38" s="7"/>
      <c r="CS38" s="7">
        <f>IF(FA38&gt;=70, 6, 0)</f>
        <v>6</v>
      </c>
      <c r="CT38" s="7">
        <v>0</v>
      </c>
      <c r="CU38" s="6">
        <v>20</v>
      </c>
      <c r="CV38" s="7">
        <v>6</v>
      </c>
      <c r="CW38" s="7">
        <v>6</v>
      </c>
      <c r="CX38" s="7">
        <v>0</v>
      </c>
      <c r="CY38" s="7">
        <v>6</v>
      </c>
      <c r="CZ38" s="7">
        <f>IF(AND(DQ38&gt;0,DU38&gt;0),4,0)</f>
        <v>4</v>
      </c>
      <c r="DA38" s="7">
        <f>IF(AND(ED38&gt;0,EI38&gt;0,EN38&gt;0),4,0)</f>
        <v>4</v>
      </c>
      <c r="DB38" s="7">
        <f>IF(SUM(BV38,BX38,CA38,CB38,CD38,CG38,CJ38,CK38,CM38,CO38)&gt;-1,4,0)</f>
        <v>4</v>
      </c>
      <c r="DC38" s="7">
        <f>IF(FA38&gt;0,4,0)</f>
        <v>4</v>
      </c>
      <c r="DD38" s="6"/>
      <c r="DE38" s="10">
        <f>SUM(AR38:DD38)</f>
        <v>70</v>
      </c>
      <c r="DF38" s="10">
        <v>50</v>
      </c>
      <c r="DG38" s="17">
        <f>DE38+DF38</f>
        <v>120</v>
      </c>
      <c r="DH38" s="1">
        <v>82.86</v>
      </c>
      <c r="DI38" s="18">
        <v>50</v>
      </c>
      <c r="DJ38" s="18">
        <v>100</v>
      </c>
      <c r="DK38" s="29">
        <f>AVERAGE(DI38:DJ38)</f>
        <v>75</v>
      </c>
      <c r="DL38" s="1">
        <v>0</v>
      </c>
      <c r="DM38" s="29">
        <v>60</v>
      </c>
      <c r="DN38" s="1">
        <v>20</v>
      </c>
      <c r="DO38" s="1">
        <v>20</v>
      </c>
      <c r="DP38" s="1">
        <f>IF(DO38&gt;68, 68, DO38)</f>
        <v>20</v>
      </c>
      <c r="DQ38" s="1">
        <f>MAX(DN38,DP38)</f>
        <v>20</v>
      </c>
      <c r="DR38" s="29">
        <v>0</v>
      </c>
      <c r="DS38" s="29">
        <v>70</v>
      </c>
      <c r="DT38" s="29">
        <f>IF(DS38&gt;68,68,DS38)</f>
        <v>68</v>
      </c>
      <c r="DU38" s="29">
        <f>MAX(DR38,DT38)</f>
        <v>68</v>
      </c>
      <c r="DV38" s="18">
        <v>0</v>
      </c>
      <c r="DW38" s="18">
        <v>0</v>
      </c>
      <c r="DX38" s="1"/>
      <c r="DY38" s="15">
        <f>AVERAGE(DH38,DK38:DM38, DQ38, DU38)</f>
        <v>50.976666666666667</v>
      </c>
      <c r="DZ38" s="1">
        <v>46.67</v>
      </c>
      <c r="EA38" s="1">
        <v>66.67</v>
      </c>
      <c r="EB38" s="1">
        <v>66.67</v>
      </c>
      <c r="EC38" s="1">
        <f>IF(EB38&gt;68,68,EB38)</f>
        <v>66.67</v>
      </c>
      <c r="ED38" s="1">
        <f>MAX(DZ38:EA38,EC38)</f>
        <v>66.67</v>
      </c>
      <c r="EE38" s="29">
        <v>22.22</v>
      </c>
      <c r="EF38" s="29">
        <v>20</v>
      </c>
      <c r="EG38" s="29">
        <v>73.33</v>
      </c>
      <c r="EH38" s="29">
        <f>IF(EG38&gt;68,68,EG38)</f>
        <v>68</v>
      </c>
      <c r="EI38" s="29">
        <f>MAX(EE38:EF38)</f>
        <v>22.22</v>
      </c>
      <c r="EJ38" s="1">
        <v>22.22</v>
      </c>
      <c r="EK38" s="1">
        <v>53.33</v>
      </c>
      <c r="EL38" s="1">
        <v>93.33</v>
      </c>
      <c r="EM38" s="1">
        <f>IF(EL38&gt;68,68,EL38)</f>
        <v>68</v>
      </c>
      <c r="EN38" s="1">
        <f>MAX(EJ38:EK38,EM38)</f>
        <v>68</v>
      </c>
      <c r="EO38" s="29">
        <v>0</v>
      </c>
      <c r="EP38" s="29">
        <v>0</v>
      </c>
      <c r="EQ38" s="29"/>
      <c r="ER38" s="15">
        <f>AVERAGE(ED38,EI38,EN38,EQ38)</f>
        <v>52.29666666666666</v>
      </c>
      <c r="ES38" s="1">
        <v>6.67</v>
      </c>
      <c r="ET38" s="1">
        <v>0</v>
      </c>
      <c r="EU38" s="1">
        <f>MIN(MAX(ES38:ET38)+0.2*FA38, 100)</f>
        <v>22.07</v>
      </c>
      <c r="EV38" s="29">
        <v>41.67</v>
      </c>
      <c r="EW38" s="29">
        <v>0</v>
      </c>
      <c r="EX38" s="29">
        <f>MIN(MAX(EV38:EW38)+0.15*FA38, 100)</f>
        <v>53.22</v>
      </c>
      <c r="EY38" s="1">
        <v>77</v>
      </c>
      <c r="EZ38" s="1">
        <v>0</v>
      </c>
      <c r="FA38" s="1">
        <f>MAX(EY38:EZ38)</f>
        <v>77</v>
      </c>
      <c r="FB38" s="15">
        <f>AVERAGE(EU38,EX38,FA38)</f>
        <v>50.763333333333328</v>
      </c>
      <c r="FC38" s="3">
        <v>0.25</v>
      </c>
      <c r="FD38" s="3">
        <v>0.2</v>
      </c>
      <c r="FE38" s="3">
        <v>0.25</v>
      </c>
      <c r="FF38" s="3">
        <v>0.3</v>
      </c>
      <c r="FG38" s="25">
        <f>MIN(IF(C38="Yes",AQ38+DG38,0),100)</f>
        <v>100</v>
      </c>
      <c r="FH38" s="25">
        <f>IF(FL38&lt;0,FG38+FL38*-4,FG38)</f>
        <v>100</v>
      </c>
      <c r="FI38" s="25">
        <f>MIN(IF(C38="Yes",AQ38+DY38,0), 100)</f>
        <v>53.476666666666667</v>
      </c>
      <c r="FJ38" s="25">
        <f>MIN(IF(C38="Yes",AQ38+ER38,0),100)</f>
        <v>54.79666666666666</v>
      </c>
      <c r="FK38" s="25">
        <f>MIN(IF(C38="Yes",AQ38+FB38,0), 100)</f>
        <v>53.263333333333328</v>
      </c>
      <c r="FL38" s="26">
        <f>FC38*FG38+FD38*FI38+FE38*FJ38+FF38*FK38</f>
        <v>65.373499999999993</v>
      </c>
      <c r="FM38" s="26">
        <f>FC38*FH38+FD38*FI38+FE38*FJ38+FF38*FK38</f>
        <v>65.373499999999993</v>
      </c>
    </row>
    <row r="39" spans="1:169" customFormat="1" x14ac:dyDescent="0.3">
      <c r="A39">
        <v>1402019028</v>
      </c>
      <c r="B39" t="s">
        <v>104</v>
      </c>
      <c r="C39" s="2" t="s">
        <v>107</v>
      </c>
      <c r="D39" s="6"/>
      <c r="E39" s="6"/>
      <c r="F39" s="7"/>
      <c r="G39" s="7"/>
      <c r="H39" s="6">
        <v>0</v>
      </c>
      <c r="I39" s="6"/>
      <c r="J39" s="7">
        <v>1</v>
      </c>
      <c r="K39" s="7"/>
      <c r="L39" s="6"/>
      <c r="M39" s="8"/>
      <c r="N39" s="7"/>
      <c r="O39" s="7"/>
      <c r="P39" s="6"/>
      <c r="Q39" s="8"/>
      <c r="R39" s="7"/>
      <c r="S39" s="7"/>
      <c r="T39" s="6"/>
      <c r="U39" s="16"/>
      <c r="V39" s="7">
        <v>1</v>
      </c>
      <c r="W39" s="7"/>
      <c r="X39" s="6"/>
      <c r="Y39" s="6"/>
      <c r="Z39" s="7"/>
      <c r="AA39" s="7"/>
      <c r="AB39" s="6"/>
      <c r="AC39" s="6"/>
      <c r="AD39" s="7"/>
      <c r="AE39" s="8"/>
      <c r="AF39" s="10">
        <v>14</v>
      </c>
      <c r="AG39" s="10">
        <v>10</v>
      </c>
      <c r="AH39" s="10">
        <f>COUNT(D39:AE39)</f>
        <v>3</v>
      </c>
      <c r="AI39" s="22">
        <f>IF(C39="Yes",(AF39-AH39+(DG39-50)/AG39)/AF39,0)</f>
        <v>1.2071428571428571</v>
      </c>
      <c r="AJ39" s="11">
        <f>SUM(D39:AE39)</f>
        <v>2</v>
      </c>
      <c r="AK39" s="10">
        <f>MAX(AJ39-AL39-AM39,0)*-1</f>
        <v>0</v>
      </c>
      <c r="AL39" s="10">
        <v>10</v>
      </c>
      <c r="AM39" s="10">
        <v>3</v>
      </c>
      <c r="AN39" s="7">
        <f>AJ39+AK39+AO39</f>
        <v>2</v>
      </c>
      <c r="AO39" s="6"/>
      <c r="AP39" s="3">
        <v>0.5</v>
      </c>
      <c r="AQ39" s="15">
        <f>MIN(AN39,AL39)*AP39</f>
        <v>1</v>
      </c>
      <c r="AR39" s="6">
        <v>0</v>
      </c>
      <c r="AS39" s="6">
        <v>0</v>
      </c>
      <c r="AT39" s="6">
        <v>2</v>
      </c>
      <c r="AU39" s="6">
        <v>0</v>
      </c>
      <c r="AV39" s="7"/>
      <c r="AW39" s="7">
        <v>0</v>
      </c>
      <c r="AX39" s="7"/>
      <c r="AY39" s="7">
        <v>0</v>
      </c>
      <c r="AZ39" s="6"/>
      <c r="BA39" s="6">
        <v>3</v>
      </c>
      <c r="BB39" s="6"/>
      <c r="BC39" s="6">
        <v>0</v>
      </c>
      <c r="BD39" s="7"/>
      <c r="BE39" s="7">
        <f>IF(ED39&gt;=70, 5, 0)</f>
        <v>0</v>
      </c>
      <c r="BF39" s="7"/>
      <c r="BG39" s="7"/>
      <c r="BH39" s="7">
        <v>0</v>
      </c>
      <c r="BI39" s="6"/>
      <c r="BJ39" s="6">
        <f>IF(EU39&gt;=70, 6, 0)</f>
        <v>0</v>
      </c>
      <c r="BK39" s="6">
        <v>0</v>
      </c>
      <c r="BL39" s="7">
        <v>0</v>
      </c>
      <c r="BM39" s="7">
        <v>-5</v>
      </c>
      <c r="BN39" s="7">
        <v>-5</v>
      </c>
      <c r="BO39" s="6"/>
      <c r="BP39" s="6">
        <f>IF(EX39&gt;=70, 6, 0)</f>
        <v>0</v>
      </c>
      <c r="BQ39" s="6">
        <v>0</v>
      </c>
      <c r="BR39" s="7"/>
      <c r="BS39" s="7">
        <v>0</v>
      </c>
      <c r="BT39" s="7">
        <v>0</v>
      </c>
      <c r="BU39" s="6">
        <v>5</v>
      </c>
      <c r="BV39" s="6">
        <v>0</v>
      </c>
      <c r="BW39" s="6">
        <f>IF(EI39&gt;=70, 5, 0)</f>
        <v>5</v>
      </c>
      <c r="BX39" s="6">
        <v>0</v>
      </c>
      <c r="BY39" s="6">
        <v>0</v>
      </c>
      <c r="BZ39" s="6">
        <v>0</v>
      </c>
      <c r="CA39" s="6">
        <v>0</v>
      </c>
      <c r="CB39" s="6">
        <v>0</v>
      </c>
      <c r="CC39" s="6">
        <v>0</v>
      </c>
      <c r="CD39" s="6">
        <v>0</v>
      </c>
      <c r="CE39" s="6">
        <v>0</v>
      </c>
      <c r="CF39" s="6">
        <v>0</v>
      </c>
      <c r="CG39" s="6">
        <v>0</v>
      </c>
      <c r="CH39" s="6">
        <v>0</v>
      </c>
      <c r="CI39" s="6">
        <v>0</v>
      </c>
      <c r="CJ39" s="7">
        <v>0</v>
      </c>
      <c r="CK39" s="7">
        <v>0</v>
      </c>
      <c r="CL39" s="7">
        <v>0</v>
      </c>
      <c r="CM39" s="6">
        <v>0</v>
      </c>
      <c r="CN39" s="6">
        <f>IF(EQ39&gt;=70, 5, 0)</f>
        <v>0</v>
      </c>
      <c r="CO39" s="6">
        <v>0</v>
      </c>
      <c r="CP39" s="6"/>
      <c r="CQ39" s="6">
        <v>0</v>
      </c>
      <c r="CR39" s="7"/>
      <c r="CS39" s="7">
        <f>IF(FA39&gt;=70, 6, 0)</f>
        <v>6</v>
      </c>
      <c r="CT39" s="7">
        <v>0</v>
      </c>
      <c r="CU39" s="6">
        <v>20</v>
      </c>
      <c r="CV39" s="7">
        <v>6</v>
      </c>
      <c r="CW39" s="7">
        <v>0</v>
      </c>
      <c r="CX39" s="7">
        <v>10</v>
      </c>
      <c r="CY39" s="7">
        <v>0</v>
      </c>
      <c r="CZ39" s="7">
        <f>IF(AND(DQ39&gt;0,DU39&gt;0),4,0)</f>
        <v>0</v>
      </c>
      <c r="DA39" s="7">
        <f>IF(AND(ED39&gt;0,EI39&gt;0,EN39&gt;0),4,0)</f>
        <v>4</v>
      </c>
      <c r="DB39" s="7">
        <f>IF(SUM(BV39,BX39,CA39,CB39,CD39,CG39,CJ39,CK39,CM39,CO39)&gt;-1,4,0)</f>
        <v>4</v>
      </c>
      <c r="DC39" s="7">
        <f>IF(FA39&gt;0,4,0)</f>
        <v>4</v>
      </c>
      <c r="DD39" s="6"/>
      <c r="DE39" s="10">
        <f>SUM(AR39:DD39)</f>
        <v>59</v>
      </c>
      <c r="DF39" s="10">
        <v>50</v>
      </c>
      <c r="DG39" s="17">
        <f>DE39+DF39</f>
        <v>109</v>
      </c>
      <c r="DH39" s="1">
        <v>82.86</v>
      </c>
      <c r="DI39" s="18">
        <v>100</v>
      </c>
      <c r="DJ39" s="18">
        <v>50</v>
      </c>
      <c r="DK39" s="29">
        <f>AVERAGE(DI39:DJ39)</f>
        <v>75</v>
      </c>
      <c r="DL39" s="1">
        <v>0</v>
      </c>
      <c r="DM39" s="29">
        <v>45</v>
      </c>
      <c r="DN39" s="1">
        <v>80</v>
      </c>
      <c r="DO39" s="1">
        <v>80</v>
      </c>
      <c r="DP39" s="1">
        <f>IF(DO39&gt;68, 68, DO39)</f>
        <v>68</v>
      </c>
      <c r="DQ39" s="1">
        <f>MAX(DN39,DP39)</f>
        <v>80</v>
      </c>
      <c r="DR39" s="29">
        <v>0</v>
      </c>
      <c r="DS39" s="29">
        <v>0</v>
      </c>
      <c r="DT39" s="29">
        <f>IF(DS39&gt;68,68,DS39)</f>
        <v>0</v>
      </c>
      <c r="DU39" s="29">
        <f>MAX(DR39,DT39)</f>
        <v>0</v>
      </c>
      <c r="DV39" s="18">
        <v>0</v>
      </c>
      <c r="DW39" s="18">
        <v>0</v>
      </c>
      <c r="DX39" s="1"/>
      <c r="DY39" s="15">
        <f>AVERAGE(DH39,DK39:DM39, DQ39, DU39)</f>
        <v>47.143333333333338</v>
      </c>
      <c r="DZ39" s="1">
        <v>26.67</v>
      </c>
      <c r="EA39" s="1">
        <v>60</v>
      </c>
      <c r="EB39" s="1">
        <v>46.67</v>
      </c>
      <c r="EC39" s="1">
        <f>IF(EB39&gt;68,68,EB39)</f>
        <v>46.67</v>
      </c>
      <c r="ED39" s="1">
        <f>MAX(DZ39:EA39,EC39)</f>
        <v>60</v>
      </c>
      <c r="EE39" s="29">
        <v>5.56</v>
      </c>
      <c r="EF39" s="29">
        <v>80</v>
      </c>
      <c r="EG39" s="29">
        <v>0</v>
      </c>
      <c r="EH39" s="29">
        <f>IF(EG39&gt;68,68,EG39)</f>
        <v>0</v>
      </c>
      <c r="EI39" s="29">
        <f>MAX(EE39:EF39)</f>
        <v>80</v>
      </c>
      <c r="EJ39" s="1">
        <v>5.56</v>
      </c>
      <c r="EK39" s="1">
        <v>86.67</v>
      </c>
      <c r="EL39" s="1">
        <v>0</v>
      </c>
      <c r="EM39" s="1">
        <f>IF(EL39&gt;68,68,EL39)</f>
        <v>0</v>
      </c>
      <c r="EN39" s="1">
        <f>MAX(EJ39:EK39,EM39)</f>
        <v>86.67</v>
      </c>
      <c r="EO39" s="29">
        <v>0</v>
      </c>
      <c r="EP39" s="29">
        <v>0</v>
      </c>
      <c r="EQ39" s="29"/>
      <c r="ER39" s="15">
        <f>AVERAGE(ED39,EI39,EN39,EQ39)</f>
        <v>75.556666666666672</v>
      </c>
      <c r="ES39" s="1">
        <v>0</v>
      </c>
      <c r="ET39" s="1">
        <v>0</v>
      </c>
      <c r="EU39" s="1">
        <f>MIN(MAX(ES39:ET39)+0.2*FA39, 100)</f>
        <v>16.400000000000002</v>
      </c>
      <c r="EV39" s="29">
        <v>0</v>
      </c>
      <c r="EW39" s="29">
        <v>0</v>
      </c>
      <c r="EX39" s="29">
        <f>MIN(MAX(EV39:EW39)+0.15*FA39, 100)</f>
        <v>12.299999999999999</v>
      </c>
      <c r="EY39" s="1">
        <v>82</v>
      </c>
      <c r="EZ39" s="1">
        <v>0</v>
      </c>
      <c r="FA39" s="1">
        <f>MAX(EY39:EZ39)</f>
        <v>82</v>
      </c>
      <c r="FB39" s="15">
        <f>AVERAGE(EU39,EX39,FA39)</f>
        <v>36.9</v>
      </c>
      <c r="FC39" s="3">
        <v>0.25</v>
      </c>
      <c r="FD39" s="3">
        <v>0.2</v>
      </c>
      <c r="FE39" s="3">
        <v>0.25</v>
      </c>
      <c r="FF39" s="3">
        <v>0.3</v>
      </c>
      <c r="FG39" s="25">
        <f>MIN(IF(C39="Yes",AQ39+DG39,0),100)</f>
        <v>100</v>
      </c>
      <c r="FH39" s="25">
        <f>IF(FL39&lt;0,FG39+FL39*-4,FG39)</f>
        <v>100</v>
      </c>
      <c r="FI39" s="25">
        <f>MIN(IF(C39="Yes",AQ39+DY39,0), 100)</f>
        <v>48.143333333333338</v>
      </c>
      <c r="FJ39" s="25">
        <f>MIN(IF(C39="Yes",AQ39+ER39,0),100)</f>
        <v>76.556666666666672</v>
      </c>
      <c r="FK39" s="25">
        <f>MIN(IF(C39="Yes",AQ39+FB39,0), 100)</f>
        <v>37.9</v>
      </c>
      <c r="FL39" s="26">
        <f>FC39*FG39+FD39*FI39+FE39*FJ39+FF39*FK39</f>
        <v>65.137833333333333</v>
      </c>
      <c r="FM39" s="26">
        <f>FC39*FH39+FD39*FI39+FE39*FJ39+FF39*FK39</f>
        <v>65.137833333333333</v>
      </c>
    </row>
    <row r="40" spans="1:169" customFormat="1" x14ac:dyDescent="0.3">
      <c r="A40">
        <v>1402019065</v>
      </c>
      <c r="B40" t="s">
        <v>104</v>
      </c>
      <c r="C40" s="2" t="s">
        <v>107</v>
      </c>
      <c r="D40" s="6"/>
      <c r="E40" s="6"/>
      <c r="F40" s="7">
        <v>1</v>
      </c>
      <c r="G40" s="7">
        <v>1</v>
      </c>
      <c r="H40" s="6"/>
      <c r="I40" s="6">
        <v>1</v>
      </c>
      <c r="J40" s="7"/>
      <c r="K40" s="7"/>
      <c r="L40" s="6"/>
      <c r="M40" s="8"/>
      <c r="N40" s="7"/>
      <c r="O40" s="7"/>
      <c r="P40" s="6"/>
      <c r="Q40" s="8"/>
      <c r="R40" s="7">
        <v>1</v>
      </c>
      <c r="S40" s="7"/>
      <c r="T40" s="6">
        <v>1</v>
      </c>
      <c r="U40" s="16"/>
      <c r="V40" s="7"/>
      <c r="W40" s="7"/>
      <c r="X40" s="6"/>
      <c r="Y40" s="6"/>
      <c r="Z40" s="7"/>
      <c r="AA40" s="7"/>
      <c r="AB40" s="6"/>
      <c r="AC40" s="6"/>
      <c r="AD40" s="7"/>
      <c r="AE40" s="8"/>
      <c r="AF40" s="10">
        <v>14</v>
      </c>
      <c r="AG40" s="10">
        <v>10</v>
      </c>
      <c r="AH40" s="10">
        <f>COUNT(D40:AE40)</f>
        <v>5</v>
      </c>
      <c r="AI40" s="22">
        <f>IF(C40="Yes",(AF40-AH40+(DG40-50)/AG40)/AF40,0)</f>
        <v>1.25</v>
      </c>
      <c r="AJ40" s="11">
        <f>SUM(D40:AE40)</f>
        <v>5</v>
      </c>
      <c r="AK40" s="10">
        <f>MAX(AJ40-AL40-AM40,0)*-1</f>
        <v>0</v>
      </c>
      <c r="AL40" s="10">
        <v>10</v>
      </c>
      <c r="AM40" s="10">
        <v>3</v>
      </c>
      <c r="AN40" s="7">
        <f>AJ40+AK40+AO40</f>
        <v>5</v>
      </c>
      <c r="AO40" s="6"/>
      <c r="AP40" s="3">
        <v>0.5</v>
      </c>
      <c r="AQ40" s="15">
        <f>MIN(AN40,AL40)*AP40</f>
        <v>2.5</v>
      </c>
      <c r="AR40" s="6">
        <v>0</v>
      </c>
      <c r="AS40" s="6">
        <v>0</v>
      </c>
      <c r="AT40" s="6">
        <v>8</v>
      </c>
      <c r="AU40" s="6">
        <v>0</v>
      </c>
      <c r="AV40" s="7"/>
      <c r="AW40" s="7">
        <v>0</v>
      </c>
      <c r="AX40" s="7"/>
      <c r="AY40" s="7">
        <v>0</v>
      </c>
      <c r="AZ40" s="6"/>
      <c r="BA40" s="6">
        <v>3</v>
      </c>
      <c r="BB40" s="6"/>
      <c r="BC40" s="6">
        <v>0</v>
      </c>
      <c r="BD40" s="7"/>
      <c r="BE40" s="7">
        <f>IF(ED40&gt;=70, 5, 0)</f>
        <v>0</v>
      </c>
      <c r="BF40" s="7"/>
      <c r="BG40" s="7"/>
      <c r="BH40" s="7">
        <v>0</v>
      </c>
      <c r="BI40" s="6"/>
      <c r="BJ40" s="6">
        <f>IF(EU40&gt;=70, 6, 0)</f>
        <v>0</v>
      </c>
      <c r="BK40" s="6">
        <v>0</v>
      </c>
      <c r="BL40" s="7">
        <v>0</v>
      </c>
      <c r="BM40" s="7">
        <v>-5</v>
      </c>
      <c r="BN40" s="7">
        <v>0</v>
      </c>
      <c r="BO40" s="6"/>
      <c r="BP40" s="6">
        <f>IF(EX40&gt;=70, 6, 0)</f>
        <v>0</v>
      </c>
      <c r="BQ40" s="6">
        <v>-5</v>
      </c>
      <c r="BR40" s="7"/>
      <c r="BS40" s="7">
        <v>0</v>
      </c>
      <c r="BT40" s="7">
        <v>0</v>
      </c>
      <c r="BU40" s="6">
        <v>5</v>
      </c>
      <c r="BV40" s="6">
        <v>0</v>
      </c>
      <c r="BW40" s="6">
        <f>IF(EI40&gt;=70, 5, 0)</f>
        <v>5</v>
      </c>
      <c r="BX40" s="6">
        <v>0</v>
      </c>
      <c r="BY40" s="6">
        <v>0</v>
      </c>
      <c r="BZ40" s="6">
        <v>0</v>
      </c>
      <c r="CA40" s="6">
        <v>0</v>
      </c>
      <c r="CB40" s="6">
        <v>0</v>
      </c>
      <c r="CC40" s="6">
        <v>0</v>
      </c>
      <c r="CD40" s="6">
        <v>0</v>
      </c>
      <c r="CE40" s="6">
        <v>0</v>
      </c>
      <c r="CF40" s="6">
        <v>0</v>
      </c>
      <c r="CG40" s="6">
        <v>0</v>
      </c>
      <c r="CH40" s="6">
        <v>0</v>
      </c>
      <c r="CI40" s="6">
        <v>0</v>
      </c>
      <c r="CJ40" s="7">
        <v>0</v>
      </c>
      <c r="CK40" s="7">
        <v>0</v>
      </c>
      <c r="CL40" s="7">
        <v>0</v>
      </c>
      <c r="CM40" s="6">
        <v>0</v>
      </c>
      <c r="CN40" s="6">
        <f>IF(EQ40&gt;=70, 5, 0)</f>
        <v>0</v>
      </c>
      <c r="CO40" s="6">
        <v>0</v>
      </c>
      <c r="CP40" s="6"/>
      <c r="CQ40" s="6">
        <v>0</v>
      </c>
      <c r="CR40" s="7"/>
      <c r="CS40" s="7">
        <f>IF(FA40&gt;=70, 6, 0)</f>
        <v>0</v>
      </c>
      <c r="CT40" s="7">
        <v>-5</v>
      </c>
      <c r="CU40" s="6">
        <v>20</v>
      </c>
      <c r="CV40" s="7">
        <v>6</v>
      </c>
      <c r="CW40" s="7">
        <v>6</v>
      </c>
      <c r="CX40" s="7">
        <v>10</v>
      </c>
      <c r="CY40" s="7">
        <v>6</v>
      </c>
      <c r="CZ40" s="7">
        <f>IF(AND(DQ40&gt;0,DU40&gt;0),4,0)</f>
        <v>4</v>
      </c>
      <c r="DA40" s="7">
        <f>IF(AND(ED40&gt;0,EI40&gt;0,EN40&gt;0),4,0)</f>
        <v>4</v>
      </c>
      <c r="DB40" s="7">
        <f>IF(SUM(BV40,BX40,CA40,CB40,CD40,CG40,CJ40,CK40,CM40,CO40)&gt;-1,4,0)</f>
        <v>4</v>
      </c>
      <c r="DC40" s="7">
        <f>IF(FA40&gt;0,4,0)</f>
        <v>4</v>
      </c>
      <c r="DD40" s="6">
        <f>10+5</f>
        <v>15</v>
      </c>
      <c r="DE40" s="10">
        <f>SUM(AR40:DD40)</f>
        <v>85</v>
      </c>
      <c r="DF40" s="10">
        <v>50</v>
      </c>
      <c r="DG40" s="17">
        <f>DE40+DF40</f>
        <v>135</v>
      </c>
      <c r="DH40" s="1">
        <v>88.57</v>
      </c>
      <c r="DI40" s="18">
        <v>50</v>
      </c>
      <c r="DJ40" s="18">
        <v>100</v>
      </c>
      <c r="DK40" s="29">
        <f>AVERAGE(DI40:DJ40)</f>
        <v>75</v>
      </c>
      <c r="DL40" s="1">
        <v>0</v>
      </c>
      <c r="DM40" s="29">
        <v>40</v>
      </c>
      <c r="DN40" s="1">
        <v>48</v>
      </c>
      <c r="DO40" s="1">
        <v>48</v>
      </c>
      <c r="DP40" s="1">
        <f>IF(DO40&gt;68, 68, DO40)</f>
        <v>48</v>
      </c>
      <c r="DQ40" s="1">
        <f>MAX(DN40,DP40)</f>
        <v>48</v>
      </c>
      <c r="DR40" s="29">
        <v>0</v>
      </c>
      <c r="DS40" s="29">
        <v>30</v>
      </c>
      <c r="DT40" s="29">
        <f>IF(DS40&gt;68,68,DS40)</f>
        <v>30</v>
      </c>
      <c r="DU40" s="29">
        <f>MAX(DR40,DT40)</f>
        <v>30</v>
      </c>
      <c r="DV40" s="18">
        <v>0</v>
      </c>
      <c r="DW40" s="18">
        <v>0</v>
      </c>
      <c r="DX40" s="1"/>
      <c r="DY40" s="15">
        <f>AVERAGE(DH40,DK40:DM40, DQ40, DU40)</f>
        <v>46.928333333333335</v>
      </c>
      <c r="DZ40" s="1">
        <v>33.33</v>
      </c>
      <c r="EA40" s="1">
        <v>13.33</v>
      </c>
      <c r="EB40" s="1">
        <v>0</v>
      </c>
      <c r="EC40" s="1">
        <f>IF(EB40&gt;68,68,EB40)</f>
        <v>0</v>
      </c>
      <c r="ED40" s="1">
        <f>MAX(DZ40:EA40,EC40)</f>
        <v>33.33</v>
      </c>
      <c r="EE40" s="29">
        <v>27.78</v>
      </c>
      <c r="EF40" s="29">
        <v>73.33</v>
      </c>
      <c r="EG40" s="29">
        <v>0</v>
      </c>
      <c r="EH40" s="29">
        <f>IF(EG40&gt;68,68,EG40)</f>
        <v>0</v>
      </c>
      <c r="EI40" s="29">
        <f>MAX(EE40:EF40)</f>
        <v>73.33</v>
      </c>
      <c r="EJ40" s="1">
        <v>27.78</v>
      </c>
      <c r="EK40" s="1">
        <v>93.33</v>
      </c>
      <c r="EL40" s="1">
        <v>0</v>
      </c>
      <c r="EM40" s="1">
        <f>IF(EL40&gt;68,68,EL40)</f>
        <v>0</v>
      </c>
      <c r="EN40" s="1">
        <f>MAX(EJ40:EK40,EM40)</f>
        <v>93.33</v>
      </c>
      <c r="EO40" s="29">
        <v>0</v>
      </c>
      <c r="EP40" s="29">
        <v>0</v>
      </c>
      <c r="EQ40" s="29"/>
      <c r="ER40" s="15">
        <f>AVERAGE(ED40,EI40,EN40,EQ40)</f>
        <v>66.663333333333341</v>
      </c>
      <c r="ES40" s="1">
        <v>0</v>
      </c>
      <c r="ET40" s="1">
        <v>12</v>
      </c>
      <c r="EU40" s="1">
        <f>MIN(MAX(ES40:ET40)+0.2*FA40, 100)</f>
        <v>25.4</v>
      </c>
      <c r="EV40" s="29">
        <v>8.33</v>
      </c>
      <c r="EW40" s="29">
        <v>0</v>
      </c>
      <c r="EX40" s="29">
        <f>MIN(MAX(EV40:EW40)+0.15*FA40, 100)</f>
        <v>18.38</v>
      </c>
      <c r="EY40" s="1">
        <v>67</v>
      </c>
      <c r="EZ40" s="1">
        <v>0</v>
      </c>
      <c r="FA40" s="1">
        <f>MAX(EY40:EZ40)</f>
        <v>67</v>
      </c>
      <c r="FB40" s="15">
        <f>AVERAGE(EU40,EX40,FA40)</f>
        <v>36.926666666666669</v>
      </c>
      <c r="FC40" s="3">
        <v>0.25</v>
      </c>
      <c r="FD40" s="3">
        <v>0.2</v>
      </c>
      <c r="FE40" s="3">
        <v>0.25</v>
      </c>
      <c r="FF40" s="3">
        <v>0.3</v>
      </c>
      <c r="FG40" s="25">
        <f>MIN(IF(C40="Yes",AQ40+DG40,0),100)</f>
        <v>100</v>
      </c>
      <c r="FH40" s="25">
        <f>IF(FL40&lt;0,FG40+FL40*-4,FG40)</f>
        <v>100</v>
      </c>
      <c r="FI40" s="25">
        <f>MIN(IF(C40="Yes",AQ40+DY40,0), 100)</f>
        <v>49.428333333333335</v>
      </c>
      <c r="FJ40" s="25">
        <f>MIN(IF(C40="Yes",AQ40+ER40,0),100)</f>
        <v>69.163333333333341</v>
      </c>
      <c r="FK40" s="25">
        <f>MIN(IF(C40="Yes",AQ40+FB40,0), 100)</f>
        <v>39.426666666666669</v>
      </c>
      <c r="FL40" s="26">
        <f>FC40*FG40+FD40*FI40+FE40*FJ40+FF40*FK40</f>
        <v>64.004500000000007</v>
      </c>
      <c r="FM40" s="26">
        <f>FC40*FH40+FD40*FI40+FE40*FJ40+FF40*FK40</f>
        <v>64.004500000000007</v>
      </c>
    </row>
    <row r="41" spans="1:169" customFormat="1" x14ac:dyDescent="0.3">
      <c r="A41">
        <v>1402018169</v>
      </c>
      <c r="B41" t="s">
        <v>105</v>
      </c>
      <c r="C41" s="2" t="s">
        <v>107</v>
      </c>
      <c r="D41" s="6"/>
      <c r="E41" s="6"/>
      <c r="F41" s="7"/>
      <c r="G41" s="7">
        <v>1</v>
      </c>
      <c r="H41" s="6">
        <v>1</v>
      </c>
      <c r="I41" s="6"/>
      <c r="J41" s="7"/>
      <c r="K41" s="7"/>
      <c r="L41" s="6"/>
      <c r="M41" s="8"/>
      <c r="N41" s="7"/>
      <c r="O41" s="7"/>
      <c r="P41" s="6">
        <v>1</v>
      </c>
      <c r="Q41" s="8"/>
      <c r="R41" s="7">
        <v>1</v>
      </c>
      <c r="S41" s="7">
        <v>1</v>
      </c>
      <c r="T41" s="6"/>
      <c r="U41" s="6"/>
      <c r="V41" s="7"/>
      <c r="W41" s="7"/>
      <c r="X41" s="6"/>
      <c r="Y41" s="6"/>
      <c r="Z41" s="7"/>
      <c r="AA41" s="7"/>
      <c r="AB41" s="6"/>
      <c r="AC41" s="6"/>
      <c r="AD41" s="7"/>
      <c r="AE41" s="8"/>
      <c r="AF41" s="10">
        <v>14</v>
      </c>
      <c r="AG41" s="10">
        <v>10</v>
      </c>
      <c r="AH41" s="10">
        <f>COUNT(D41:AE41)</f>
        <v>5</v>
      </c>
      <c r="AI41" s="22">
        <f>IF(C41="Yes",(AF41-AH41+(DG41-50)/AG41)/AF41,0)</f>
        <v>1.0142857142857142</v>
      </c>
      <c r="AJ41" s="11">
        <f>SUM(D41:AE41)</f>
        <v>5</v>
      </c>
      <c r="AK41" s="10">
        <f>MAX(AJ41-AL41-AM41,0)*-1</f>
        <v>0</v>
      </c>
      <c r="AL41" s="10">
        <v>10</v>
      </c>
      <c r="AM41" s="10">
        <v>3</v>
      </c>
      <c r="AN41" s="7">
        <f>AJ41+AK41+AO41</f>
        <v>5</v>
      </c>
      <c r="AO41" s="6"/>
      <c r="AP41" s="3">
        <v>0.5</v>
      </c>
      <c r="AQ41" s="15">
        <f>MIN(AN41,AL41)*AP41</f>
        <v>2.5</v>
      </c>
      <c r="AR41" s="6">
        <v>0</v>
      </c>
      <c r="AS41" s="6">
        <v>0</v>
      </c>
      <c r="AT41" s="6">
        <v>1</v>
      </c>
      <c r="AU41" s="6">
        <v>0</v>
      </c>
      <c r="AV41" s="7">
        <v>-5</v>
      </c>
      <c r="AW41" s="7">
        <v>0</v>
      </c>
      <c r="AX41" s="7"/>
      <c r="AY41" s="7">
        <v>0</v>
      </c>
      <c r="AZ41" s="6"/>
      <c r="BA41" s="6">
        <v>0</v>
      </c>
      <c r="BB41" s="6"/>
      <c r="BC41" s="6">
        <v>0</v>
      </c>
      <c r="BD41" s="7"/>
      <c r="BE41" s="7">
        <f>IF(ED41&gt;=70, 5, 0)</f>
        <v>0</v>
      </c>
      <c r="BF41" s="7"/>
      <c r="BG41" s="7"/>
      <c r="BH41" s="7">
        <v>0</v>
      </c>
      <c r="BI41" s="6"/>
      <c r="BJ41" s="6">
        <f>IF(EU41&gt;=70, 6, 0)</f>
        <v>0</v>
      </c>
      <c r="BK41" s="6">
        <v>-5</v>
      </c>
      <c r="BL41" s="7">
        <v>0</v>
      </c>
      <c r="BM41" s="7">
        <v>0</v>
      </c>
      <c r="BN41" s="7">
        <v>0</v>
      </c>
      <c r="BO41" s="6"/>
      <c r="BP41" s="6">
        <f>IF(EX41&gt;=70, 6, 0)</f>
        <v>0</v>
      </c>
      <c r="BQ41" s="6">
        <v>0</v>
      </c>
      <c r="BR41" s="7"/>
      <c r="BS41" s="7">
        <v>0</v>
      </c>
      <c r="BT41" s="7">
        <v>0</v>
      </c>
      <c r="BU41" s="6"/>
      <c r="BV41" s="6">
        <v>0</v>
      </c>
      <c r="BW41" s="6">
        <f>IF(EI41&gt;=70, 5, 0)</f>
        <v>0</v>
      </c>
      <c r="BX41" s="6">
        <v>0</v>
      </c>
      <c r="BY41" s="6">
        <v>0</v>
      </c>
      <c r="BZ41" s="6">
        <v>0</v>
      </c>
      <c r="CA41" s="6">
        <v>0</v>
      </c>
      <c r="CB41" s="6">
        <v>0</v>
      </c>
      <c r="CC41" s="6">
        <v>0</v>
      </c>
      <c r="CD41" s="6">
        <v>0</v>
      </c>
      <c r="CE41" s="6">
        <v>0</v>
      </c>
      <c r="CF41" s="6">
        <v>0</v>
      </c>
      <c r="CG41" s="6">
        <v>0</v>
      </c>
      <c r="CH41" s="6">
        <v>0</v>
      </c>
      <c r="CI41" s="6">
        <v>0</v>
      </c>
      <c r="CJ41" s="7">
        <v>0</v>
      </c>
      <c r="CK41" s="7">
        <v>0</v>
      </c>
      <c r="CL41" s="7">
        <v>0</v>
      </c>
      <c r="CM41" s="6">
        <v>0</v>
      </c>
      <c r="CN41" s="6">
        <f>IF(EQ41&gt;=70, 5, 0)</f>
        <v>0</v>
      </c>
      <c r="CO41" s="6">
        <v>0</v>
      </c>
      <c r="CP41" s="6"/>
      <c r="CQ41" s="6">
        <v>0</v>
      </c>
      <c r="CR41" s="7"/>
      <c r="CS41" s="7">
        <f>IF(FA41&gt;=70, 6, 0)</f>
        <v>6</v>
      </c>
      <c r="CT41" s="7">
        <v>0</v>
      </c>
      <c r="CU41" s="6">
        <v>20</v>
      </c>
      <c r="CV41" s="7">
        <v>6</v>
      </c>
      <c r="CW41" s="7">
        <v>6</v>
      </c>
      <c r="CX41" s="7">
        <v>0</v>
      </c>
      <c r="CY41" s="7">
        <v>6</v>
      </c>
      <c r="CZ41" s="7">
        <f>IF(AND(DQ41&gt;0,DU41&gt;0),4,0)</f>
        <v>0</v>
      </c>
      <c r="DA41" s="7">
        <f>IF(AND(ED41&gt;0,EI41&gt;0,EN41&gt;0),4,0)</f>
        <v>4</v>
      </c>
      <c r="DB41" s="7">
        <f>IF(SUM(BV41,BX41,CA41,CB41,CD41,CG41,CJ41,CK41,CM41,CO41)&gt;-1,4,0)</f>
        <v>4</v>
      </c>
      <c r="DC41" s="7">
        <f>IF(FA41&gt;0,4,0)</f>
        <v>4</v>
      </c>
      <c r="DD41" s="6">
        <f>5</f>
        <v>5</v>
      </c>
      <c r="DE41" s="10">
        <f>SUM(AR41:DD41)</f>
        <v>52</v>
      </c>
      <c r="DF41" s="10">
        <v>50</v>
      </c>
      <c r="DG41" s="17">
        <f>DE41+DF41</f>
        <v>102</v>
      </c>
      <c r="DH41" s="1">
        <v>68.569999999999993</v>
      </c>
      <c r="DI41" s="18">
        <v>75</v>
      </c>
      <c r="DJ41" s="18">
        <v>100</v>
      </c>
      <c r="DK41" s="29">
        <f>AVERAGE(DI41:DJ41)</f>
        <v>87.5</v>
      </c>
      <c r="DL41" s="1">
        <v>0</v>
      </c>
      <c r="DM41" s="29">
        <v>0</v>
      </c>
      <c r="DN41" s="1">
        <v>85</v>
      </c>
      <c r="DO41" s="1">
        <v>85</v>
      </c>
      <c r="DP41" s="1">
        <f>IF(DO41&gt;68, 68, DO41)</f>
        <v>68</v>
      </c>
      <c r="DQ41" s="1">
        <f>MAX(DN41,DP41)</f>
        <v>85</v>
      </c>
      <c r="DR41" s="29">
        <v>0</v>
      </c>
      <c r="DS41" s="29">
        <v>0</v>
      </c>
      <c r="DT41" s="29">
        <f>IF(DS41&gt;68,68,DS41)</f>
        <v>0</v>
      </c>
      <c r="DU41" s="29">
        <f>MAX(DR41,DT41)</f>
        <v>0</v>
      </c>
      <c r="DV41" s="18">
        <v>0</v>
      </c>
      <c r="DW41" s="18">
        <v>0</v>
      </c>
      <c r="DX41" s="1"/>
      <c r="DY41" s="15">
        <f>AVERAGE(DH41,DK41:DM41, DQ41, DU41)</f>
        <v>40.178333333333335</v>
      </c>
      <c r="DZ41" s="1">
        <v>40</v>
      </c>
      <c r="EA41" s="1">
        <v>40</v>
      </c>
      <c r="EB41" s="1">
        <v>40</v>
      </c>
      <c r="EC41" s="1">
        <f>IF(EB41&gt;68,68,EB41)</f>
        <v>40</v>
      </c>
      <c r="ED41" s="1">
        <f>MAX(DZ41:EA41,EC41)</f>
        <v>40</v>
      </c>
      <c r="EE41" s="29">
        <v>16.670000000000002</v>
      </c>
      <c r="EF41" s="29">
        <v>40</v>
      </c>
      <c r="EG41" s="29">
        <v>33.33</v>
      </c>
      <c r="EH41" s="29">
        <f>IF(EG41&gt;68,68,EG41)</f>
        <v>33.33</v>
      </c>
      <c r="EI41" s="29">
        <f>MAX(EE41:EF41)</f>
        <v>40</v>
      </c>
      <c r="EJ41" s="1">
        <v>16.670000000000002</v>
      </c>
      <c r="EK41" s="1">
        <v>66.67</v>
      </c>
      <c r="EL41" s="1">
        <v>0</v>
      </c>
      <c r="EM41" s="1">
        <f>IF(EL41&gt;68,68,EL41)</f>
        <v>0</v>
      </c>
      <c r="EN41" s="1">
        <f>MAX(EJ41:EK41,EM41)</f>
        <v>66.67</v>
      </c>
      <c r="EO41" s="29">
        <v>0</v>
      </c>
      <c r="EP41" s="29">
        <v>0</v>
      </c>
      <c r="EQ41" s="29"/>
      <c r="ER41" s="15">
        <f>AVERAGE(ED41,EI41,EN41,EQ41)</f>
        <v>48.890000000000008</v>
      </c>
      <c r="ES41" s="1">
        <v>13.33</v>
      </c>
      <c r="ET41" s="1">
        <v>0</v>
      </c>
      <c r="EU41" s="1">
        <f>MIN(MAX(ES41:ET41)+0.2*FA41, 100)</f>
        <v>28.93</v>
      </c>
      <c r="EV41" s="29">
        <v>50</v>
      </c>
      <c r="EW41" s="29">
        <v>0</v>
      </c>
      <c r="EX41" s="29">
        <f>MIN(MAX(EV41:EW41)+0.15*FA41, 100)</f>
        <v>61.7</v>
      </c>
      <c r="EY41" s="1">
        <v>78</v>
      </c>
      <c r="EZ41" s="1">
        <v>0</v>
      </c>
      <c r="FA41" s="1">
        <f>MAX(EY41:EZ41)</f>
        <v>78</v>
      </c>
      <c r="FB41" s="15">
        <f>AVERAGE(EU41,EX41,FA41)</f>
        <v>56.21</v>
      </c>
      <c r="FC41" s="3">
        <v>0.25</v>
      </c>
      <c r="FD41" s="3">
        <v>0.2</v>
      </c>
      <c r="FE41" s="3">
        <v>0.25</v>
      </c>
      <c r="FF41" s="3">
        <v>0.3</v>
      </c>
      <c r="FG41" s="25">
        <f>MIN(IF(C41="Yes",AQ41+DG41,0),100)</f>
        <v>100</v>
      </c>
      <c r="FH41" s="25">
        <f>IF(FL41&lt;0,FG41+FL41*-4,FG41)</f>
        <v>100</v>
      </c>
      <c r="FI41" s="25">
        <f>MIN(IF(C41="Yes",AQ41+DY41,0), 100)</f>
        <v>42.678333333333335</v>
      </c>
      <c r="FJ41" s="25">
        <f>MIN(IF(C41="Yes",AQ41+ER41,0),100)</f>
        <v>51.390000000000008</v>
      </c>
      <c r="FK41" s="25">
        <f>MIN(IF(C41="Yes",AQ41+FB41,0), 100)</f>
        <v>58.71</v>
      </c>
      <c r="FL41" s="26">
        <f>FC41*FG41+FD41*FI41+FE41*FJ41+FF41*FK41</f>
        <v>63.996166666666674</v>
      </c>
      <c r="FM41" s="26">
        <f>FC41*FH41+FD41*FI41+FE41*FJ41+FF41*FK41</f>
        <v>63.996166666666674</v>
      </c>
    </row>
    <row r="42" spans="1:169" customFormat="1" x14ac:dyDescent="0.3">
      <c r="A42">
        <v>1402018071</v>
      </c>
      <c r="B42" t="s">
        <v>106</v>
      </c>
      <c r="C42" s="2" t="s">
        <v>107</v>
      </c>
      <c r="D42" s="6"/>
      <c r="E42" s="6">
        <v>1</v>
      </c>
      <c r="F42" s="7"/>
      <c r="G42" s="7">
        <v>1</v>
      </c>
      <c r="H42" s="6"/>
      <c r="I42" s="6">
        <v>1</v>
      </c>
      <c r="J42" s="7"/>
      <c r="K42" s="7">
        <v>1</v>
      </c>
      <c r="L42" s="6">
        <v>1</v>
      </c>
      <c r="M42" s="8"/>
      <c r="N42" s="7"/>
      <c r="O42" s="7"/>
      <c r="P42" s="6"/>
      <c r="Q42" s="8"/>
      <c r="R42" s="7"/>
      <c r="S42" s="7"/>
      <c r="T42" s="6"/>
      <c r="U42" s="16"/>
      <c r="V42" s="7"/>
      <c r="W42" s="7"/>
      <c r="X42" s="6"/>
      <c r="Y42" s="6"/>
      <c r="Z42" s="7"/>
      <c r="AA42" s="7"/>
      <c r="AB42" s="6"/>
      <c r="AC42" s="6"/>
      <c r="AD42" s="7"/>
      <c r="AE42" s="8"/>
      <c r="AF42" s="10">
        <v>14</v>
      </c>
      <c r="AG42" s="10">
        <v>10</v>
      </c>
      <c r="AH42" s="10">
        <f>COUNT(D42:AE42)</f>
        <v>5</v>
      </c>
      <c r="AI42" s="22">
        <f>IF(C42="Yes",(AF42-AH42+(DG42-50)/AG42)/AF42,0)</f>
        <v>1.0571428571428572</v>
      </c>
      <c r="AJ42" s="11">
        <f>SUM(D42:AE42)</f>
        <v>5</v>
      </c>
      <c r="AK42" s="10">
        <f>MAX(AJ42-AL42-AM42,0)*-1</f>
        <v>0</v>
      </c>
      <c r="AL42" s="10">
        <v>10</v>
      </c>
      <c r="AM42" s="10">
        <v>3</v>
      </c>
      <c r="AN42" s="7">
        <f>AJ42+AK42+AO42</f>
        <v>5</v>
      </c>
      <c r="AO42" s="6"/>
      <c r="AP42" s="3">
        <v>0.5</v>
      </c>
      <c r="AQ42" s="15">
        <f>MIN(AN42,AL42)*AP42</f>
        <v>2.5</v>
      </c>
      <c r="AR42" s="6">
        <v>0</v>
      </c>
      <c r="AS42" s="6">
        <v>0</v>
      </c>
      <c r="AT42" s="6">
        <v>0</v>
      </c>
      <c r="AU42" s="6">
        <v>0</v>
      </c>
      <c r="AV42" s="7">
        <v>-5</v>
      </c>
      <c r="AW42" s="7">
        <v>0</v>
      </c>
      <c r="AX42" s="7"/>
      <c r="AY42" s="7">
        <v>0</v>
      </c>
      <c r="AZ42" s="6"/>
      <c r="BA42" s="6">
        <v>3</v>
      </c>
      <c r="BB42" s="6"/>
      <c r="BC42" s="6">
        <v>0</v>
      </c>
      <c r="BD42" s="7"/>
      <c r="BE42" s="7">
        <f>IF(ED42&gt;=70, 5, 0)</f>
        <v>0</v>
      </c>
      <c r="BF42" s="7"/>
      <c r="BG42" s="7"/>
      <c r="BH42" s="7">
        <v>0</v>
      </c>
      <c r="BI42" s="6"/>
      <c r="BJ42" s="6">
        <f>IF(EU42&gt;=70, 6, 0)</f>
        <v>0</v>
      </c>
      <c r="BK42" s="6">
        <v>-5</v>
      </c>
      <c r="BL42" s="7">
        <v>0</v>
      </c>
      <c r="BM42" s="7">
        <v>0</v>
      </c>
      <c r="BN42" s="7">
        <v>0</v>
      </c>
      <c r="BO42" s="6"/>
      <c r="BP42" s="6">
        <f>IF(EX42&gt;=70, 6, 0)</f>
        <v>0</v>
      </c>
      <c r="BQ42" s="6">
        <v>0</v>
      </c>
      <c r="BR42" s="7"/>
      <c r="BS42" s="7">
        <v>0</v>
      </c>
      <c r="BT42" s="7">
        <v>0</v>
      </c>
      <c r="BU42" s="6">
        <v>5</v>
      </c>
      <c r="BV42" s="6">
        <v>0</v>
      </c>
      <c r="BW42" s="6">
        <f>IF(EI42&gt;=70, 5, 0)</f>
        <v>0</v>
      </c>
      <c r="BX42" s="6">
        <v>0</v>
      </c>
      <c r="BY42" s="6">
        <v>0</v>
      </c>
      <c r="BZ42" s="6">
        <v>0</v>
      </c>
      <c r="CA42" s="6">
        <v>0</v>
      </c>
      <c r="CB42" s="6">
        <v>0</v>
      </c>
      <c r="CC42" s="6">
        <v>0</v>
      </c>
      <c r="CD42" s="6">
        <v>0</v>
      </c>
      <c r="CE42" s="6">
        <v>0</v>
      </c>
      <c r="CF42" s="6">
        <v>0</v>
      </c>
      <c r="CG42" s="6">
        <v>0</v>
      </c>
      <c r="CH42" s="6">
        <v>0</v>
      </c>
      <c r="CI42" s="6">
        <v>0</v>
      </c>
      <c r="CJ42" s="7">
        <v>0</v>
      </c>
      <c r="CK42" s="7">
        <v>0</v>
      </c>
      <c r="CL42" s="7">
        <v>0</v>
      </c>
      <c r="CM42" s="6">
        <v>0</v>
      </c>
      <c r="CN42" s="6">
        <f>IF(EQ42&gt;=70, 5, 0)</f>
        <v>0</v>
      </c>
      <c r="CO42" s="6">
        <v>0</v>
      </c>
      <c r="CP42" s="6"/>
      <c r="CQ42" s="6">
        <v>0</v>
      </c>
      <c r="CR42" s="7"/>
      <c r="CS42" s="7">
        <f>IF(FA42&gt;=70, 6, 0)</f>
        <v>6</v>
      </c>
      <c r="CT42" s="7">
        <v>0</v>
      </c>
      <c r="CU42" s="6">
        <v>20</v>
      </c>
      <c r="CV42" s="7">
        <v>6</v>
      </c>
      <c r="CW42" s="7">
        <v>0</v>
      </c>
      <c r="CX42" s="7">
        <v>10</v>
      </c>
      <c r="CY42" s="7">
        <v>6</v>
      </c>
      <c r="CZ42" s="7">
        <f>IF(AND(DQ42&gt;0,DU42&gt;0),4,0)</f>
        <v>0</v>
      </c>
      <c r="DA42" s="7">
        <f>IF(AND(ED42&gt;0,EI42&gt;0,EN42&gt;0),4,0)</f>
        <v>4</v>
      </c>
      <c r="DB42" s="7">
        <f>IF(SUM(BV42,BX42,CA42,CB42,CD42,CG42,CJ42,CK42,CM42,CO42)&gt;-1,4,0)</f>
        <v>4</v>
      </c>
      <c r="DC42" s="7">
        <f>IF(FA42&gt;0,4,0)</f>
        <v>4</v>
      </c>
      <c r="DD42" s="6"/>
      <c r="DE42" s="10">
        <f>SUM(AR42:DD42)</f>
        <v>58</v>
      </c>
      <c r="DF42" s="10">
        <v>50</v>
      </c>
      <c r="DG42" s="17">
        <f>DE42+DF42</f>
        <v>108</v>
      </c>
      <c r="DH42" s="1">
        <v>68.569999999999993</v>
      </c>
      <c r="DI42" s="18">
        <v>50</v>
      </c>
      <c r="DJ42" s="18">
        <v>100</v>
      </c>
      <c r="DK42" s="29">
        <f>AVERAGE(DI42:DJ42)</f>
        <v>75</v>
      </c>
      <c r="DL42" s="1">
        <v>0</v>
      </c>
      <c r="DM42" s="29">
        <v>85</v>
      </c>
      <c r="DN42" s="1">
        <v>0</v>
      </c>
      <c r="DO42" s="1">
        <v>0</v>
      </c>
      <c r="DP42" s="1">
        <f>IF(DO42&gt;68, 68, DO42)</f>
        <v>0</v>
      </c>
      <c r="DQ42" s="1">
        <f>MAX(DN42,DP42)</f>
        <v>0</v>
      </c>
      <c r="DR42" s="29">
        <v>0</v>
      </c>
      <c r="DS42" s="29">
        <v>0</v>
      </c>
      <c r="DT42" s="29">
        <f>IF(DS42&gt;68,68,DS42)</f>
        <v>0</v>
      </c>
      <c r="DU42" s="29">
        <f>MAX(DR42,DT42)</f>
        <v>0</v>
      </c>
      <c r="DV42" s="18">
        <v>0</v>
      </c>
      <c r="DW42" s="18">
        <v>0</v>
      </c>
      <c r="DX42" s="1"/>
      <c r="DY42" s="15">
        <f>AVERAGE(DH42,DK42:DM42, DQ42, DU42)</f>
        <v>38.094999999999999</v>
      </c>
      <c r="DZ42" s="1">
        <v>33.33</v>
      </c>
      <c r="EA42" s="1">
        <v>40</v>
      </c>
      <c r="EB42" s="1">
        <v>0</v>
      </c>
      <c r="EC42" s="1">
        <f>IF(EB42&gt;68,68,EB42)</f>
        <v>0</v>
      </c>
      <c r="ED42" s="1">
        <f>MAX(DZ42:EA42,EC42)</f>
        <v>40</v>
      </c>
      <c r="EE42" s="29">
        <v>16.670000000000002</v>
      </c>
      <c r="EF42" s="29">
        <v>53.33</v>
      </c>
      <c r="EG42" s="29">
        <v>0</v>
      </c>
      <c r="EH42" s="29">
        <f>IF(EG42&gt;68,68,EG42)</f>
        <v>0</v>
      </c>
      <c r="EI42" s="29">
        <f>MAX(EE42:EF42)</f>
        <v>53.33</v>
      </c>
      <c r="EJ42" s="1">
        <v>16.670000000000002</v>
      </c>
      <c r="EK42" s="1">
        <v>60</v>
      </c>
      <c r="EL42" s="1">
        <v>0</v>
      </c>
      <c r="EM42" s="1">
        <f>IF(EL42&gt;68,68,EL42)</f>
        <v>0</v>
      </c>
      <c r="EN42" s="1">
        <f>MAX(EJ42:EK42,EM42)</f>
        <v>60</v>
      </c>
      <c r="EO42" s="29">
        <v>0</v>
      </c>
      <c r="EP42" s="29">
        <v>0</v>
      </c>
      <c r="EQ42" s="29"/>
      <c r="ER42" s="15">
        <f>AVERAGE(ED42,EI42,EN42,EQ42)</f>
        <v>51.109999999999992</v>
      </c>
      <c r="ES42" s="1">
        <v>33.33</v>
      </c>
      <c r="ET42" s="1">
        <v>0</v>
      </c>
      <c r="EU42" s="1">
        <f>MIN(MAX(ES42:ET42)+0.2*FA42, 100)</f>
        <v>48.73</v>
      </c>
      <c r="EV42" s="29">
        <v>0</v>
      </c>
      <c r="EW42" s="29">
        <v>0</v>
      </c>
      <c r="EX42" s="29">
        <f>MIN(MAX(EV42:EW42)+0.15*FA42, 100)</f>
        <v>11.549999999999999</v>
      </c>
      <c r="EY42" s="1">
        <v>77</v>
      </c>
      <c r="EZ42" s="1">
        <v>0</v>
      </c>
      <c r="FA42" s="1">
        <f>MAX(EY42:EZ42)</f>
        <v>77</v>
      </c>
      <c r="FB42" s="15">
        <f>AVERAGE(EU42,EX42,FA42)</f>
        <v>45.76</v>
      </c>
      <c r="FC42" s="3">
        <v>0.25</v>
      </c>
      <c r="FD42" s="3">
        <v>0.2</v>
      </c>
      <c r="FE42" s="3">
        <v>0.25</v>
      </c>
      <c r="FF42" s="3">
        <v>0.3</v>
      </c>
      <c r="FG42" s="25">
        <f>MIN(IF(C42="Yes",AQ42+DG42,0),100)</f>
        <v>100</v>
      </c>
      <c r="FH42" s="25">
        <f>IF(FL42&lt;0,FG42+FL42*-4,FG42)</f>
        <v>100</v>
      </c>
      <c r="FI42" s="25">
        <f>MIN(IF(C42="Yes",AQ42+DY42,0), 100)</f>
        <v>40.594999999999999</v>
      </c>
      <c r="FJ42" s="25">
        <f>MIN(IF(C42="Yes",AQ42+ER42,0),100)</f>
        <v>53.609999999999992</v>
      </c>
      <c r="FK42" s="25">
        <f>MIN(IF(C42="Yes",AQ42+FB42,0), 100)</f>
        <v>48.26</v>
      </c>
      <c r="FL42" s="26">
        <f>FC42*FG42+FD42*FI42+FE42*FJ42+FF42*FK42</f>
        <v>60.999499999999998</v>
      </c>
      <c r="FM42" s="26">
        <f>FC42*FH42+FD42*FI42+FE42*FJ42+FF42*FK42</f>
        <v>60.999499999999998</v>
      </c>
    </row>
    <row r="43" spans="1:169" customFormat="1" x14ac:dyDescent="0.3">
      <c r="A43">
        <v>1402018029</v>
      </c>
      <c r="B43" t="s">
        <v>106</v>
      </c>
      <c r="C43" s="2" t="s">
        <v>107</v>
      </c>
      <c r="D43" s="6"/>
      <c r="E43" s="6">
        <v>1</v>
      </c>
      <c r="F43" s="7"/>
      <c r="G43" s="7">
        <v>1</v>
      </c>
      <c r="H43" s="6"/>
      <c r="I43" s="6">
        <v>1</v>
      </c>
      <c r="J43" s="7">
        <v>1</v>
      </c>
      <c r="K43" s="7">
        <v>1</v>
      </c>
      <c r="L43" s="6"/>
      <c r="M43" s="8"/>
      <c r="N43" s="7"/>
      <c r="O43" s="7"/>
      <c r="P43" s="6"/>
      <c r="Q43" s="8"/>
      <c r="R43" s="7"/>
      <c r="S43" s="7">
        <v>1</v>
      </c>
      <c r="T43" s="6"/>
      <c r="U43" s="6"/>
      <c r="V43" s="7"/>
      <c r="W43" s="7"/>
      <c r="X43" s="6"/>
      <c r="Y43" s="6"/>
      <c r="Z43" s="7"/>
      <c r="AA43" s="7"/>
      <c r="AB43" s="6"/>
      <c r="AC43" s="6"/>
      <c r="AD43" s="7"/>
      <c r="AE43" s="8"/>
      <c r="AF43" s="10">
        <v>14</v>
      </c>
      <c r="AG43" s="10">
        <v>10</v>
      </c>
      <c r="AH43" s="10">
        <f>COUNT(D43:AE43)</f>
        <v>6</v>
      </c>
      <c r="AI43" s="22">
        <f>IF(C43="Yes",(AF43-AH43+(DG43-50)/AG43)/AF43,0)</f>
        <v>1.1000000000000001</v>
      </c>
      <c r="AJ43" s="11">
        <f>SUM(D43:AE43)</f>
        <v>6</v>
      </c>
      <c r="AK43" s="10">
        <f>MAX(AJ43-AL43-AM43,0)*-1</f>
        <v>0</v>
      </c>
      <c r="AL43" s="10">
        <v>10</v>
      </c>
      <c r="AM43" s="10">
        <v>3</v>
      </c>
      <c r="AN43" s="7">
        <f>AJ43+AK43+AO43</f>
        <v>6</v>
      </c>
      <c r="AO43" s="6"/>
      <c r="AP43" s="3">
        <v>0.5</v>
      </c>
      <c r="AQ43" s="15">
        <f>MIN(AN43,AL43)*AP43</f>
        <v>3</v>
      </c>
      <c r="AR43" s="6">
        <v>0</v>
      </c>
      <c r="AS43" s="6">
        <v>0</v>
      </c>
      <c r="AT43" s="6">
        <v>0</v>
      </c>
      <c r="AU43" s="6">
        <v>0</v>
      </c>
      <c r="AV43" s="7">
        <v>-5</v>
      </c>
      <c r="AW43" s="7">
        <v>0</v>
      </c>
      <c r="AX43" s="7"/>
      <c r="AY43" s="7">
        <v>0</v>
      </c>
      <c r="AZ43" s="6"/>
      <c r="BA43" s="6">
        <v>3</v>
      </c>
      <c r="BB43" s="6"/>
      <c r="BC43" s="6">
        <v>0</v>
      </c>
      <c r="BD43" s="7"/>
      <c r="BE43" s="7">
        <f>IF(ED43&gt;=70, 5, 0)</f>
        <v>0</v>
      </c>
      <c r="BF43" s="7"/>
      <c r="BG43" s="7"/>
      <c r="BH43" s="7">
        <v>0</v>
      </c>
      <c r="BI43" s="6"/>
      <c r="BJ43" s="6">
        <f>IF(EU43&gt;=70, 6, 0)</f>
        <v>0</v>
      </c>
      <c r="BK43" s="6">
        <v>0</v>
      </c>
      <c r="BL43" s="7">
        <v>0</v>
      </c>
      <c r="BM43" s="7">
        <v>-5</v>
      </c>
      <c r="BN43" s="7">
        <v>0</v>
      </c>
      <c r="BO43" s="6"/>
      <c r="BP43" s="6">
        <f>IF(EX43&gt;=70, 6, 0)</f>
        <v>0</v>
      </c>
      <c r="BQ43" s="6">
        <v>0</v>
      </c>
      <c r="BR43" s="7"/>
      <c r="BS43" s="7">
        <v>0</v>
      </c>
      <c r="BT43" s="7">
        <v>0</v>
      </c>
      <c r="BU43" s="6"/>
      <c r="BV43" s="6">
        <v>0</v>
      </c>
      <c r="BW43" s="6">
        <f>IF(EI43&gt;=70, 5, 0)</f>
        <v>0</v>
      </c>
      <c r="BX43" s="6">
        <v>0</v>
      </c>
      <c r="BY43" s="6">
        <v>0</v>
      </c>
      <c r="BZ43" s="6">
        <v>0</v>
      </c>
      <c r="CA43" s="6">
        <v>0</v>
      </c>
      <c r="CB43" s="6">
        <v>0</v>
      </c>
      <c r="CC43" s="6">
        <v>0</v>
      </c>
      <c r="CD43" s="6">
        <v>0</v>
      </c>
      <c r="CE43" s="6">
        <v>0</v>
      </c>
      <c r="CF43" s="6">
        <v>0</v>
      </c>
      <c r="CG43" s="6">
        <v>0</v>
      </c>
      <c r="CH43" s="6">
        <v>0</v>
      </c>
      <c r="CI43" s="6">
        <v>0</v>
      </c>
      <c r="CJ43" s="7">
        <v>0</v>
      </c>
      <c r="CK43" s="7">
        <v>0</v>
      </c>
      <c r="CL43" s="7">
        <v>-5</v>
      </c>
      <c r="CM43" s="6">
        <v>0</v>
      </c>
      <c r="CN43" s="6">
        <f>IF(EQ43&gt;=70, 5, 0)</f>
        <v>0</v>
      </c>
      <c r="CO43" s="6">
        <v>0</v>
      </c>
      <c r="CP43" s="6"/>
      <c r="CQ43" s="6">
        <v>0</v>
      </c>
      <c r="CR43" s="7"/>
      <c r="CS43" s="7">
        <f>IF(FA43&gt;=70, 6, 0)</f>
        <v>6</v>
      </c>
      <c r="CT43" s="7">
        <v>0</v>
      </c>
      <c r="CU43" s="6">
        <v>20</v>
      </c>
      <c r="CV43" s="7">
        <v>6</v>
      </c>
      <c r="CW43" s="7">
        <v>6</v>
      </c>
      <c r="CX43" s="7">
        <v>25</v>
      </c>
      <c r="CY43" s="7">
        <v>6</v>
      </c>
      <c r="CZ43" s="7">
        <f>IF(AND(DQ43&gt;0,DU43&gt;0),4,0)</f>
        <v>0</v>
      </c>
      <c r="DA43" s="7">
        <f>IF(AND(ED43&gt;0,EI43&gt;0,EN43&gt;0),4,0)</f>
        <v>4</v>
      </c>
      <c r="DB43" s="7">
        <f>IF(SUM(BV43,BX43,CA43,CB43,CD43,CG43,CJ43,CK43,CM43,CO43)&gt;-1,4,0)</f>
        <v>4</v>
      </c>
      <c r="DC43" s="7">
        <f>IF(FA43&gt;0,4,0)</f>
        <v>4</v>
      </c>
      <c r="DD43" s="6">
        <f>5</f>
        <v>5</v>
      </c>
      <c r="DE43" s="10">
        <f>SUM(AR43:DD43)</f>
        <v>74</v>
      </c>
      <c r="DF43" s="10">
        <v>50</v>
      </c>
      <c r="DG43" s="17">
        <f>DE43+DF43</f>
        <v>124</v>
      </c>
      <c r="DH43" s="1">
        <v>48.57</v>
      </c>
      <c r="DI43" s="18">
        <v>50</v>
      </c>
      <c r="DJ43" s="18">
        <v>100</v>
      </c>
      <c r="DK43" s="29">
        <f>AVERAGE(DI43:DJ43)</f>
        <v>75</v>
      </c>
      <c r="DL43" s="1">
        <v>0</v>
      </c>
      <c r="DM43" s="29">
        <v>65</v>
      </c>
      <c r="DN43" s="1">
        <v>0</v>
      </c>
      <c r="DO43" s="1">
        <v>0</v>
      </c>
      <c r="DP43" s="1">
        <f>IF(DO43&gt;68, 68, DO43)</f>
        <v>0</v>
      </c>
      <c r="DQ43" s="1">
        <f>MAX(DN43,DP43)</f>
        <v>0</v>
      </c>
      <c r="DR43" s="29">
        <v>0</v>
      </c>
      <c r="DS43" s="29">
        <v>0</v>
      </c>
      <c r="DT43" s="29">
        <f>IF(DS43&gt;68,68,DS43)</f>
        <v>0</v>
      </c>
      <c r="DU43" s="29">
        <f>MAX(DR43,DT43)</f>
        <v>0</v>
      </c>
      <c r="DV43" s="18">
        <v>0</v>
      </c>
      <c r="DW43" s="18">
        <v>0</v>
      </c>
      <c r="DX43" s="1"/>
      <c r="DY43" s="15">
        <f>AVERAGE(DH43,DK43:DM43, DQ43, DU43)</f>
        <v>31.428333333333331</v>
      </c>
      <c r="DZ43" s="1">
        <v>20</v>
      </c>
      <c r="EA43" s="1">
        <v>46.67</v>
      </c>
      <c r="EB43" s="1">
        <v>0</v>
      </c>
      <c r="EC43" s="1">
        <f>IF(EB43&gt;68,68,EB43)</f>
        <v>0</v>
      </c>
      <c r="ED43" s="1">
        <f>MAX(DZ43:EA43,EC43)</f>
        <v>46.67</v>
      </c>
      <c r="EE43" s="29">
        <v>11.11</v>
      </c>
      <c r="EF43" s="29">
        <v>20</v>
      </c>
      <c r="EG43" s="29">
        <v>0</v>
      </c>
      <c r="EH43" s="29">
        <f>IF(EG43&gt;68,68,EG43)</f>
        <v>0</v>
      </c>
      <c r="EI43" s="29">
        <f>MAX(EE43:EF43)</f>
        <v>20</v>
      </c>
      <c r="EJ43" s="1">
        <v>11.11</v>
      </c>
      <c r="EK43" s="1">
        <v>40</v>
      </c>
      <c r="EL43" s="1">
        <v>0</v>
      </c>
      <c r="EM43" s="1">
        <f>IF(EL43&gt;68,68,EL43)</f>
        <v>0</v>
      </c>
      <c r="EN43" s="1">
        <f>MAX(EJ43:EK43,EM43)</f>
        <v>40</v>
      </c>
      <c r="EO43" s="29">
        <v>0</v>
      </c>
      <c r="EP43" s="29">
        <v>0</v>
      </c>
      <c r="EQ43" s="29"/>
      <c r="ER43" s="15">
        <f>AVERAGE(ED43,EI43,EN43,EQ43)</f>
        <v>35.556666666666665</v>
      </c>
      <c r="ES43" s="1">
        <v>20</v>
      </c>
      <c r="ET43" s="1">
        <v>0</v>
      </c>
      <c r="EU43" s="1">
        <f>MIN(MAX(ES43:ET43)+0.2*FA43, 100)</f>
        <v>36.799999999999997</v>
      </c>
      <c r="EV43" s="29">
        <v>50</v>
      </c>
      <c r="EW43" s="29">
        <v>0</v>
      </c>
      <c r="EX43" s="29">
        <f>MIN(MAX(EV43:EW43)+0.15*FA43, 100)</f>
        <v>62.6</v>
      </c>
      <c r="EY43" s="1">
        <v>84</v>
      </c>
      <c r="EZ43" s="1">
        <v>0</v>
      </c>
      <c r="FA43" s="1">
        <f>MAX(EY43:EZ43)</f>
        <v>84</v>
      </c>
      <c r="FB43" s="15">
        <f>AVERAGE(EU43,EX43,FA43)</f>
        <v>61.133333333333333</v>
      </c>
      <c r="FC43" s="3">
        <v>0.25</v>
      </c>
      <c r="FD43" s="3">
        <v>0.2</v>
      </c>
      <c r="FE43" s="3">
        <v>0.25</v>
      </c>
      <c r="FF43" s="3">
        <v>0.3</v>
      </c>
      <c r="FG43" s="25">
        <f>MIN(IF(C43="Yes",AQ43+DG43,0),100)</f>
        <v>100</v>
      </c>
      <c r="FH43" s="25">
        <f>IF(FL43&lt;0,FG43+FL43*-4,FG43)</f>
        <v>100</v>
      </c>
      <c r="FI43" s="25">
        <f>MIN(IF(C43="Yes",AQ43+DY43,0), 100)</f>
        <v>34.428333333333327</v>
      </c>
      <c r="FJ43" s="25">
        <f>MIN(IF(C43="Yes",AQ43+ER43,0),100)</f>
        <v>38.556666666666665</v>
      </c>
      <c r="FK43" s="25">
        <f>MIN(IF(C43="Yes",AQ43+FB43,0), 100)</f>
        <v>64.133333333333326</v>
      </c>
      <c r="FL43" s="26">
        <f>FC43*FG43+FD43*FI43+FE43*FJ43+FF43*FK43</f>
        <v>60.764833333333328</v>
      </c>
      <c r="FM43" s="26">
        <f>FC43*FH43+FD43*FI43+FE43*FJ43+FF43*FK43</f>
        <v>60.764833333333328</v>
      </c>
    </row>
    <row r="44" spans="1:169" customFormat="1" x14ac:dyDescent="0.3">
      <c r="A44" s="30">
        <v>1402017077</v>
      </c>
      <c r="B44" t="s">
        <v>104</v>
      </c>
      <c r="C44" s="2" t="s">
        <v>107</v>
      </c>
      <c r="D44" s="6"/>
      <c r="E44" s="6"/>
      <c r="F44" s="7"/>
      <c r="G44" s="7"/>
      <c r="H44" s="6">
        <v>1</v>
      </c>
      <c r="I44" s="6">
        <v>1</v>
      </c>
      <c r="J44" s="7"/>
      <c r="K44" s="7"/>
      <c r="L44" s="6"/>
      <c r="M44" s="8"/>
      <c r="N44" s="7"/>
      <c r="O44" s="7"/>
      <c r="P44" s="6"/>
      <c r="Q44" s="8"/>
      <c r="R44" s="7"/>
      <c r="S44" s="7"/>
      <c r="T44" s="6"/>
      <c r="U44" s="6"/>
      <c r="V44" s="7"/>
      <c r="W44" s="7"/>
      <c r="X44" s="6"/>
      <c r="Y44" s="6"/>
      <c r="Z44" s="7"/>
      <c r="AA44" s="7"/>
      <c r="AB44" s="6"/>
      <c r="AC44" s="6"/>
      <c r="AD44" s="7"/>
      <c r="AE44" s="8"/>
      <c r="AF44" s="10">
        <v>14</v>
      </c>
      <c r="AG44" s="10">
        <v>10</v>
      </c>
      <c r="AH44" s="10">
        <f>COUNT(D44:AE44)</f>
        <v>2</v>
      </c>
      <c r="AI44" s="22">
        <f>IF(C44="Yes",(AF44-AH44+(DG44-50)/AG44)/AF44,0)</f>
        <v>1.1071428571428572</v>
      </c>
      <c r="AJ44" s="11">
        <f>SUM(D44:AE44)</f>
        <v>2</v>
      </c>
      <c r="AK44" s="10">
        <f>MAX(AJ44-AL44-AM44,0)*-1</f>
        <v>0</v>
      </c>
      <c r="AL44" s="10">
        <v>10</v>
      </c>
      <c r="AM44" s="10">
        <v>3</v>
      </c>
      <c r="AN44" s="7">
        <f>AJ44+AK44+AO44</f>
        <v>2</v>
      </c>
      <c r="AO44" s="6"/>
      <c r="AP44" s="3">
        <v>0.5</v>
      </c>
      <c r="AQ44" s="15">
        <f>MIN(AN44,AL44)*AP44</f>
        <v>1</v>
      </c>
      <c r="AR44" s="6">
        <v>0</v>
      </c>
      <c r="AS44" s="6">
        <v>0</v>
      </c>
      <c r="AT44" s="6">
        <v>1</v>
      </c>
      <c r="AU44" s="6">
        <v>0</v>
      </c>
      <c r="AV44" s="7"/>
      <c r="AW44" s="7">
        <v>0</v>
      </c>
      <c r="AX44" s="7"/>
      <c r="AY44" s="7">
        <v>0</v>
      </c>
      <c r="AZ44" s="6"/>
      <c r="BA44" s="6">
        <v>3</v>
      </c>
      <c r="BB44" s="6"/>
      <c r="BC44" s="6">
        <v>0</v>
      </c>
      <c r="BD44" s="7"/>
      <c r="BE44" s="7">
        <f>IF(ED44&gt;=70, 5, 0)</f>
        <v>0</v>
      </c>
      <c r="BF44" s="7"/>
      <c r="BG44" s="7"/>
      <c r="BH44" s="7">
        <v>0</v>
      </c>
      <c r="BI44" s="6"/>
      <c r="BJ44" s="6">
        <f>IF(EU44&gt;=70, 6, 0)</f>
        <v>0</v>
      </c>
      <c r="BK44" s="6">
        <v>-5</v>
      </c>
      <c r="BL44" s="7">
        <v>0</v>
      </c>
      <c r="BM44" s="7">
        <v>0</v>
      </c>
      <c r="BN44" s="7">
        <v>0</v>
      </c>
      <c r="BO44" s="6"/>
      <c r="BP44" s="6">
        <f>IF(EX44&gt;=70, 6, 0)</f>
        <v>0</v>
      </c>
      <c r="BQ44" s="6">
        <v>-5</v>
      </c>
      <c r="BR44" s="7"/>
      <c r="BS44" s="7">
        <v>0</v>
      </c>
      <c r="BT44" s="7">
        <v>0</v>
      </c>
      <c r="BU44" s="6"/>
      <c r="BV44" s="6">
        <v>0</v>
      </c>
      <c r="BW44" s="6">
        <f>IF(EI44&gt;=70, 5, 0)</f>
        <v>5</v>
      </c>
      <c r="BX44" s="6">
        <v>0</v>
      </c>
      <c r="BY44" s="6">
        <v>0</v>
      </c>
      <c r="BZ44" s="6">
        <v>0</v>
      </c>
      <c r="CA44" s="6">
        <v>0</v>
      </c>
      <c r="CB44" s="6">
        <v>0</v>
      </c>
      <c r="CC44" s="6">
        <v>0</v>
      </c>
      <c r="CD44" s="6">
        <v>0</v>
      </c>
      <c r="CE44" s="6">
        <v>0</v>
      </c>
      <c r="CF44" s="6">
        <v>0</v>
      </c>
      <c r="CG44" s="6">
        <v>0</v>
      </c>
      <c r="CH44" s="6">
        <v>0</v>
      </c>
      <c r="CI44" s="6">
        <v>0</v>
      </c>
      <c r="CJ44" s="7">
        <v>0</v>
      </c>
      <c r="CK44" s="7">
        <v>0</v>
      </c>
      <c r="CL44" s="7">
        <v>0</v>
      </c>
      <c r="CM44" s="6">
        <v>0</v>
      </c>
      <c r="CN44" s="6">
        <f>IF(EQ44&gt;=70, 5, 0)</f>
        <v>0</v>
      </c>
      <c r="CO44" s="6">
        <v>0</v>
      </c>
      <c r="CP44" s="6"/>
      <c r="CQ44" s="6">
        <v>0</v>
      </c>
      <c r="CR44" s="7"/>
      <c r="CS44" s="7">
        <f>IF(FA44&gt;=70, 6, 0)</f>
        <v>6</v>
      </c>
      <c r="CT44" s="7">
        <v>0</v>
      </c>
      <c r="CU44" s="6"/>
      <c r="CV44" s="7">
        <v>6</v>
      </c>
      <c r="CW44" s="7">
        <v>6</v>
      </c>
      <c r="CX44" s="7">
        <v>0</v>
      </c>
      <c r="CY44" s="7">
        <v>6</v>
      </c>
      <c r="CZ44" s="7">
        <f>IF(AND(DQ44&gt;0,DU44&gt;0),4,0)</f>
        <v>0</v>
      </c>
      <c r="DA44" s="7">
        <f>IF(AND(ED44&gt;0,EI44&gt;0,EN44&gt;0),4,0)</f>
        <v>4</v>
      </c>
      <c r="DB44" s="7">
        <f>IF(SUM(BV44,BX44,CA44,CB44,CD44,CG44,CJ44,CK44,CM44,CO44)&gt;-1,4,0)</f>
        <v>4</v>
      </c>
      <c r="DC44" s="7">
        <f>IF(FA44&gt;0,4,0)</f>
        <v>4</v>
      </c>
      <c r="DD44" s="6"/>
      <c r="DE44" s="10">
        <f>SUM(AR44:DD44)</f>
        <v>35</v>
      </c>
      <c r="DF44" s="10">
        <v>50</v>
      </c>
      <c r="DG44" s="17">
        <f>DE44+DF44</f>
        <v>85</v>
      </c>
      <c r="DH44" s="1">
        <v>60</v>
      </c>
      <c r="DI44" s="18">
        <v>50</v>
      </c>
      <c r="DJ44" s="18">
        <v>100</v>
      </c>
      <c r="DK44" s="29">
        <f>AVERAGE(DI44:DJ44)</f>
        <v>75</v>
      </c>
      <c r="DL44" s="1">
        <v>32</v>
      </c>
      <c r="DM44" s="29">
        <v>85</v>
      </c>
      <c r="DN44" s="1">
        <v>95</v>
      </c>
      <c r="DO44" s="1">
        <v>95</v>
      </c>
      <c r="DP44" s="1">
        <f>IF(DO44&gt;68, 68, DO44)</f>
        <v>68</v>
      </c>
      <c r="DQ44" s="1">
        <f>MAX(DN44,DP44)</f>
        <v>95</v>
      </c>
      <c r="DR44" s="29">
        <v>0</v>
      </c>
      <c r="DS44" s="29">
        <v>0</v>
      </c>
      <c r="DT44" s="29">
        <f>IF(DS44&gt;68,68,DS44)</f>
        <v>0</v>
      </c>
      <c r="DU44" s="29">
        <f>MAX(DR44,DT44)</f>
        <v>0</v>
      </c>
      <c r="DV44" s="18">
        <v>0</v>
      </c>
      <c r="DW44" s="18">
        <v>0</v>
      </c>
      <c r="DX44" s="1"/>
      <c r="DY44" s="15">
        <f>AVERAGE(DH44,DK44:DM44, DQ44, DU44)</f>
        <v>57.833333333333336</v>
      </c>
      <c r="DZ44" s="1">
        <v>40</v>
      </c>
      <c r="EA44" s="1">
        <v>33.33</v>
      </c>
      <c r="EB44" s="1">
        <v>20</v>
      </c>
      <c r="EC44" s="1">
        <f>IF(EB44&gt;68,68,EB44)</f>
        <v>20</v>
      </c>
      <c r="ED44" s="1">
        <f>MAX(DZ44:EA44,EC44)</f>
        <v>40</v>
      </c>
      <c r="EE44" s="29">
        <v>0</v>
      </c>
      <c r="EF44" s="29">
        <v>73.33</v>
      </c>
      <c r="EG44" s="29">
        <v>0</v>
      </c>
      <c r="EH44" s="29">
        <f>IF(EG44&gt;68,68,EG44)</f>
        <v>0</v>
      </c>
      <c r="EI44" s="29">
        <f>MAX(EE44:EF44)</f>
        <v>73.33</v>
      </c>
      <c r="EJ44" s="1">
        <v>0</v>
      </c>
      <c r="EK44" s="1">
        <v>40</v>
      </c>
      <c r="EL44" s="1">
        <v>40</v>
      </c>
      <c r="EM44" s="1">
        <f>IF(EL44&gt;68,68,EL44)</f>
        <v>40</v>
      </c>
      <c r="EN44" s="1">
        <f>MAX(EJ44:EK44,EM44)</f>
        <v>40</v>
      </c>
      <c r="EO44" s="29">
        <v>0</v>
      </c>
      <c r="EP44" s="29">
        <v>0</v>
      </c>
      <c r="EQ44" s="29"/>
      <c r="ER44" s="15">
        <f>AVERAGE(ED44,EI44,EN44,EQ44)</f>
        <v>51.109999999999992</v>
      </c>
      <c r="ES44" s="1">
        <v>33.33</v>
      </c>
      <c r="ET44" s="1">
        <v>0</v>
      </c>
      <c r="EU44" s="1">
        <f>MIN(MAX(ES44:ET44)+0.2*FA44, 100)</f>
        <v>47.53</v>
      </c>
      <c r="EV44" s="29">
        <v>10.42</v>
      </c>
      <c r="EW44" s="29">
        <v>0</v>
      </c>
      <c r="EX44" s="29">
        <f>MIN(MAX(EV44:EW44)+0.15*FA44, 100)</f>
        <v>21.07</v>
      </c>
      <c r="EY44" s="1">
        <v>71</v>
      </c>
      <c r="EZ44" s="1">
        <v>0</v>
      </c>
      <c r="FA44" s="1">
        <f>MAX(EY44:EZ44)</f>
        <v>71</v>
      </c>
      <c r="FB44" s="15">
        <f>AVERAGE(EU44,EX44,FA44)</f>
        <v>46.533333333333331</v>
      </c>
      <c r="FC44" s="3">
        <v>0.25</v>
      </c>
      <c r="FD44" s="3">
        <v>0.2</v>
      </c>
      <c r="FE44" s="3">
        <v>0.25</v>
      </c>
      <c r="FF44" s="3">
        <v>0.3</v>
      </c>
      <c r="FG44" s="25">
        <f>MIN(IF(C44="Yes",AQ44+DG44,0),100)</f>
        <v>86</v>
      </c>
      <c r="FH44" s="25">
        <f>IF(FL44&lt;0,FG44+FL44*-4,FG44)</f>
        <v>86</v>
      </c>
      <c r="FI44" s="25">
        <f>MIN(IF(C44="Yes",AQ44+DY44,0), 100)</f>
        <v>58.833333333333336</v>
      </c>
      <c r="FJ44" s="25">
        <f>MIN(IF(C44="Yes",AQ44+ER44,0),100)</f>
        <v>52.109999999999992</v>
      </c>
      <c r="FK44" s="25">
        <f>MIN(IF(C44="Yes",AQ44+FB44,0), 100)</f>
        <v>47.533333333333331</v>
      </c>
      <c r="FL44" s="26">
        <f>FC44*FG44+FD44*FI44+FE44*FJ44+FF44*FK44</f>
        <v>60.55416666666666</v>
      </c>
      <c r="FM44" s="26">
        <f>FC44*FH44+FD44*FI44+FE44*FJ44+FF44*FK44</f>
        <v>60.55416666666666</v>
      </c>
    </row>
    <row r="45" spans="1:169" customFormat="1" x14ac:dyDescent="0.3">
      <c r="A45" s="30">
        <v>1402017052</v>
      </c>
      <c r="B45" t="s">
        <v>105</v>
      </c>
      <c r="C45" s="2" t="s">
        <v>107</v>
      </c>
      <c r="D45" s="6"/>
      <c r="E45" s="6">
        <v>1</v>
      </c>
      <c r="F45" s="7">
        <v>1</v>
      </c>
      <c r="G45" s="7"/>
      <c r="H45" s="6">
        <v>1</v>
      </c>
      <c r="I45" s="6"/>
      <c r="J45" s="7">
        <v>1</v>
      </c>
      <c r="K45" s="7"/>
      <c r="L45" s="6"/>
      <c r="M45" s="8"/>
      <c r="N45" s="7"/>
      <c r="O45" s="7"/>
      <c r="P45" s="6"/>
      <c r="Q45" s="8"/>
      <c r="R45" s="7">
        <v>1</v>
      </c>
      <c r="S45" s="7">
        <v>1</v>
      </c>
      <c r="T45" s="6"/>
      <c r="U45" s="16"/>
      <c r="V45" s="7"/>
      <c r="W45" s="7"/>
      <c r="X45" s="6"/>
      <c r="Y45" s="6"/>
      <c r="Z45" s="7"/>
      <c r="AA45" s="7"/>
      <c r="AB45" s="6"/>
      <c r="AC45" s="6"/>
      <c r="AD45" s="7"/>
      <c r="AE45" s="8"/>
      <c r="AF45" s="10">
        <v>14</v>
      </c>
      <c r="AG45" s="10">
        <v>10</v>
      </c>
      <c r="AH45" s="10">
        <f>COUNT(D45:AE45)</f>
        <v>6</v>
      </c>
      <c r="AI45" s="22">
        <f>IF(C45="Yes",(AF45-AH45+(DG45-50)/AG45)/AF45,0)</f>
        <v>0.77142857142857146</v>
      </c>
      <c r="AJ45" s="11">
        <f>SUM(D45:AE45)</f>
        <v>6</v>
      </c>
      <c r="AK45" s="10">
        <f>MAX(AJ45-AL45-AM45,0)*-1</f>
        <v>0</v>
      </c>
      <c r="AL45" s="10">
        <v>10</v>
      </c>
      <c r="AM45" s="10">
        <v>3</v>
      </c>
      <c r="AN45" s="7">
        <f>AJ45+AK45+AO45</f>
        <v>6</v>
      </c>
      <c r="AO45" s="6"/>
      <c r="AP45" s="3">
        <v>0.5</v>
      </c>
      <c r="AQ45" s="15">
        <f>MIN(AN45,AL45)*AP45</f>
        <v>3</v>
      </c>
      <c r="AR45" s="6">
        <v>0</v>
      </c>
      <c r="AS45" s="6">
        <v>0</v>
      </c>
      <c r="AT45" s="6">
        <v>0</v>
      </c>
      <c r="AU45" s="6">
        <v>0</v>
      </c>
      <c r="AV45" s="7"/>
      <c r="AW45" s="7">
        <v>0</v>
      </c>
      <c r="AX45" s="7"/>
      <c r="AY45" s="7">
        <v>0</v>
      </c>
      <c r="AZ45" s="6"/>
      <c r="BA45" s="6">
        <v>3</v>
      </c>
      <c r="BB45" s="6"/>
      <c r="BC45" s="6">
        <v>-5</v>
      </c>
      <c r="BD45" s="7"/>
      <c r="BE45" s="7">
        <f>IF(ED45&gt;=70, 5, 0)</f>
        <v>0</v>
      </c>
      <c r="BF45" s="7"/>
      <c r="BG45" s="7"/>
      <c r="BH45" s="7">
        <v>0</v>
      </c>
      <c r="BI45" s="6"/>
      <c r="BJ45" s="6">
        <f>IF(EU45&gt;=70, 6, 0)</f>
        <v>0</v>
      </c>
      <c r="BK45" s="6">
        <v>0</v>
      </c>
      <c r="BL45" s="7">
        <v>0</v>
      </c>
      <c r="BM45" s="7">
        <v>-5</v>
      </c>
      <c r="BN45" s="7">
        <v>-5</v>
      </c>
      <c r="BO45" s="6">
        <v>2</v>
      </c>
      <c r="BP45" s="6">
        <f>IF(EX45&gt;=70, 6, 0)</f>
        <v>0</v>
      </c>
      <c r="BQ45" s="6">
        <v>-5</v>
      </c>
      <c r="BR45" s="7"/>
      <c r="BS45" s="7">
        <v>0</v>
      </c>
      <c r="BT45" s="7">
        <v>0</v>
      </c>
      <c r="BU45" s="6">
        <v>5</v>
      </c>
      <c r="BV45" s="6">
        <v>0</v>
      </c>
      <c r="BW45" s="6">
        <f>IF(EI45&gt;=70, 5, 0)</f>
        <v>5</v>
      </c>
      <c r="BX45" s="6">
        <v>0</v>
      </c>
      <c r="BY45" s="6">
        <v>0</v>
      </c>
      <c r="BZ45" s="6">
        <v>0</v>
      </c>
      <c r="CA45" s="6">
        <v>0</v>
      </c>
      <c r="CB45" s="6">
        <v>0</v>
      </c>
      <c r="CC45" s="6">
        <v>0</v>
      </c>
      <c r="CD45" s="6">
        <v>0</v>
      </c>
      <c r="CE45" s="6">
        <v>0</v>
      </c>
      <c r="CF45" s="6">
        <v>0</v>
      </c>
      <c r="CG45" s="6">
        <v>0</v>
      </c>
      <c r="CH45" s="6">
        <v>0</v>
      </c>
      <c r="CI45" s="6">
        <v>0</v>
      </c>
      <c r="CJ45" s="7">
        <v>3</v>
      </c>
      <c r="CK45" s="7">
        <v>0</v>
      </c>
      <c r="CL45" s="7">
        <v>0</v>
      </c>
      <c r="CM45" s="6">
        <v>0</v>
      </c>
      <c r="CN45" s="6">
        <f>IF(EQ45&gt;=70, 5, 0)</f>
        <v>0</v>
      </c>
      <c r="CO45" s="6">
        <v>-5</v>
      </c>
      <c r="CP45" s="6"/>
      <c r="CQ45" s="6">
        <v>0</v>
      </c>
      <c r="CR45" s="7"/>
      <c r="CS45" s="7">
        <f>IF(FA45&gt;=70, 6, 0)</f>
        <v>6</v>
      </c>
      <c r="CT45" s="7">
        <v>-5</v>
      </c>
      <c r="CU45" s="6">
        <v>20</v>
      </c>
      <c r="CV45" s="7">
        <v>0</v>
      </c>
      <c r="CW45" s="7">
        <v>0</v>
      </c>
      <c r="CX45" s="7">
        <v>0</v>
      </c>
      <c r="CY45" s="7">
        <v>6</v>
      </c>
      <c r="CZ45" s="7">
        <f>IF(AND(DQ45&gt;0,DU45&gt;0),4,0)</f>
        <v>0</v>
      </c>
      <c r="DA45" s="7">
        <f>IF(AND(ED45&gt;0,EI45&gt;0,EN45&gt;0),4,0)</f>
        <v>4</v>
      </c>
      <c r="DB45" s="7">
        <f>IF(SUM(BV45,BX45,CA45,CB45,CD45,CG45,CJ45,CK45,CM45,CO45)&gt;-1,4,0)</f>
        <v>0</v>
      </c>
      <c r="DC45" s="7">
        <f>IF(FA45&gt;0,4,0)</f>
        <v>4</v>
      </c>
      <c r="DD45" s="6"/>
      <c r="DE45" s="10">
        <f>SUM(AR45:DD45)</f>
        <v>28</v>
      </c>
      <c r="DF45" s="10">
        <v>50</v>
      </c>
      <c r="DG45" s="17">
        <f>DE45+DF45</f>
        <v>78</v>
      </c>
      <c r="DH45" s="1">
        <v>48.57</v>
      </c>
      <c r="DI45" s="18">
        <v>75</v>
      </c>
      <c r="DJ45" s="18">
        <v>50</v>
      </c>
      <c r="DK45" s="29">
        <f>AVERAGE(DI45:DJ45)</f>
        <v>62.5</v>
      </c>
      <c r="DL45" s="1">
        <v>0</v>
      </c>
      <c r="DM45" s="29">
        <v>45</v>
      </c>
      <c r="DN45" s="1">
        <v>0</v>
      </c>
      <c r="DO45" s="1">
        <v>0</v>
      </c>
      <c r="DP45" s="1">
        <f>IF(DO45&gt;68, 68, DO45)</f>
        <v>0</v>
      </c>
      <c r="DQ45" s="1">
        <f>MAX(DN45,DP45)</f>
        <v>0</v>
      </c>
      <c r="DR45" s="29">
        <v>0</v>
      </c>
      <c r="DS45" s="29"/>
      <c r="DT45" s="29">
        <f>IF(DS45&gt;68,68,DS45)</f>
        <v>0</v>
      </c>
      <c r="DU45" s="29">
        <f>MAX(DR45,DT45)</f>
        <v>0</v>
      </c>
      <c r="DV45" s="18">
        <v>0</v>
      </c>
      <c r="DW45" s="18">
        <v>0</v>
      </c>
      <c r="DX45" s="1"/>
      <c r="DY45" s="15">
        <f>AVERAGE(DH45,DK45:DM45, DQ45, DU45)</f>
        <v>26.011666666666667</v>
      </c>
      <c r="DZ45" s="1">
        <v>33.33</v>
      </c>
      <c r="EA45" s="1">
        <v>40</v>
      </c>
      <c r="EB45" s="1">
        <v>26.67</v>
      </c>
      <c r="EC45" s="1">
        <f>IF(EB45&gt;68,68,EB45)</f>
        <v>26.67</v>
      </c>
      <c r="ED45" s="1">
        <f>MAX(DZ45:EA45,EC45)</f>
        <v>40</v>
      </c>
      <c r="EE45" s="29">
        <v>11.11</v>
      </c>
      <c r="EF45" s="29">
        <v>73.33</v>
      </c>
      <c r="EG45" s="29">
        <v>0</v>
      </c>
      <c r="EH45" s="29">
        <f>IF(EG45&gt;68,68,EG45)</f>
        <v>0</v>
      </c>
      <c r="EI45" s="29">
        <f>MAX(EE45:EF45)</f>
        <v>73.33</v>
      </c>
      <c r="EJ45" s="1">
        <v>11.11</v>
      </c>
      <c r="EK45" s="1">
        <v>86.67</v>
      </c>
      <c r="EL45" s="1">
        <v>0</v>
      </c>
      <c r="EM45" s="1">
        <f>IF(EL45&gt;68,68,EL45)</f>
        <v>0</v>
      </c>
      <c r="EN45" s="1">
        <f>MAX(EJ45:EK45,EM45)</f>
        <v>86.67</v>
      </c>
      <c r="EO45" s="29">
        <v>0</v>
      </c>
      <c r="EP45" s="29">
        <v>0</v>
      </c>
      <c r="EQ45" s="29"/>
      <c r="ER45" s="15">
        <f>AVERAGE(ED45,EI45,EN45,EQ45)</f>
        <v>66.666666666666671</v>
      </c>
      <c r="ES45" s="1">
        <v>0</v>
      </c>
      <c r="ET45" s="1">
        <v>0</v>
      </c>
      <c r="EU45" s="1">
        <f>MIN(MAX(ES45:ET45)+0.2*FA45, 100)</f>
        <v>15.8</v>
      </c>
      <c r="EV45" s="29">
        <v>50</v>
      </c>
      <c r="EW45" s="29">
        <v>0</v>
      </c>
      <c r="EX45" s="29">
        <f>MIN(MAX(EV45:EW45)+0.15*FA45, 100)</f>
        <v>61.85</v>
      </c>
      <c r="EY45" s="1">
        <v>79</v>
      </c>
      <c r="EZ45" s="1">
        <v>0</v>
      </c>
      <c r="FA45" s="1">
        <f>MAX(EY45:EZ45)</f>
        <v>79</v>
      </c>
      <c r="FB45" s="15">
        <f>AVERAGE(EU45,EX45,FA45)</f>
        <v>52.216666666666669</v>
      </c>
      <c r="FC45" s="3">
        <v>0.25</v>
      </c>
      <c r="FD45" s="3">
        <v>0.2</v>
      </c>
      <c r="FE45" s="3">
        <v>0.25</v>
      </c>
      <c r="FF45" s="3">
        <v>0.3</v>
      </c>
      <c r="FG45" s="25">
        <f>MIN(IF(C45="Yes",AQ45+DG45,0),100)</f>
        <v>81</v>
      </c>
      <c r="FH45" s="25">
        <f>IF(FL45&lt;0,FG45+FL45*-4,FG45)</f>
        <v>81</v>
      </c>
      <c r="FI45" s="25">
        <f>MIN(IF(C45="Yes",AQ45+DY45,0), 100)</f>
        <v>29.011666666666667</v>
      </c>
      <c r="FJ45" s="25">
        <f>MIN(IF(C45="Yes",AQ45+ER45,0),100)</f>
        <v>69.666666666666671</v>
      </c>
      <c r="FK45" s="25">
        <f>MIN(IF(C45="Yes",AQ45+FB45,0), 100)</f>
        <v>55.216666666666669</v>
      </c>
      <c r="FL45" s="26">
        <f>FC45*FG45+FD45*FI45+FE45*FJ45+FF45*FK45</f>
        <v>60.034000000000006</v>
      </c>
      <c r="FM45" s="26">
        <f>FC45*FH45+FD45*FI45+FE45*FJ45+FF45*FK45</f>
        <v>60.034000000000006</v>
      </c>
    </row>
    <row r="46" spans="1:169" customFormat="1" x14ac:dyDescent="0.3">
      <c r="A46">
        <v>1402019079</v>
      </c>
      <c r="B46" t="s">
        <v>104</v>
      </c>
      <c r="C46" s="2" t="s">
        <v>107</v>
      </c>
      <c r="D46" s="6">
        <v>1</v>
      </c>
      <c r="E46" s="6"/>
      <c r="F46" s="7">
        <v>1</v>
      </c>
      <c r="G46" s="7"/>
      <c r="H46" s="6"/>
      <c r="I46" s="6"/>
      <c r="J46" s="7"/>
      <c r="K46" s="7"/>
      <c r="L46" s="6"/>
      <c r="M46" s="8"/>
      <c r="N46" s="7"/>
      <c r="O46" s="7"/>
      <c r="P46" s="6"/>
      <c r="Q46" s="8"/>
      <c r="R46" s="7">
        <v>0</v>
      </c>
      <c r="S46" s="7"/>
      <c r="T46" s="6"/>
      <c r="U46" s="16"/>
      <c r="V46" s="7"/>
      <c r="W46" s="7"/>
      <c r="X46" s="6"/>
      <c r="Y46" s="6"/>
      <c r="Z46" s="7"/>
      <c r="AA46" s="7"/>
      <c r="AB46" s="6"/>
      <c r="AC46" s="6"/>
      <c r="AD46" s="7"/>
      <c r="AE46" s="8"/>
      <c r="AF46" s="10">
        <v>14</v>
      </c>
      <c r="AG46" s="10">
        <v>10</v>
      </c>
      <c r="AH46" s="10">
        <f>COUNT(D46:AE46)</f>
        <v>3</v>
      </c>
      <c r="AI46" s="22">
        <f>IF(C46="Yes",(AF46-AH46+(DG46-50)/AG46)/AF46,0)</f>
        <v>1.0571428571428572</v>
      </c>
      <c r="AJ46" s="11">
        <f>SUM(D46:AE46)</f>
        <v>2</v>
      </c>
      <c r="AK46" s="10">
        <f>MAX(AJ46-AL46-AM46,0)*-1</f>
        <v>0</v>
      </c>
      <c r="AL46" s="10">
        <v>10</v>
      </c>
      <c r="AM46" s="10">
        <v>3</v>
      </c>
      <c r="AN46" s="7">
        <f>AJ46+AK46+AO46</f>
        <v>2</v>
      </c>
      <c r="AO46" s="6"/>
      <c r="AP46" s="3">
        <v>0.5</v>
      </c>
      <c r="AQ46" s="15">
        <f>MIN(AN46,AL46)*AP46</f>
        <v>1</v>
      </c>
      <c r="AR46" s="6">
        <v>0</v>
      </c>
      <c r="AS46" s="6">
        <v>0</v>
      </c>
      <c r="AT46" s="6">
        <v>7</v>
      </c>
      <c r="AU46" s="6">
        <v>0</v>
      </c>
      <c r="AV46" s="7"/>
      <c r="AW46" s="7">
        <v>0</v>
      </c>
      <c r="AX46" s="7"/>
      <c r="AY46" s="7">
        <v>0</v>
      </c>
      <c r="AZ46" s="6"/>
      <c r="BA46" s="6">
        <v>0</v>
      </c>
      <c r="BB46" s="6"/>
      <c r="BC46" s="6">
        <v>0</v>
      </c>
      <c r="BD46" s="7"/>
      <c r="BE46" s="7">
        <f>IF(ED46&gt;=70, 5, 0)</f>
        <v>5</v>
      </c>
      <c r="BF46" s="7"/>
      <c r="BG46" s="7"/>
      <c r="BH46" s="7">
        <v>0</v>
      </c>
      <c r="BI46" s="6"/>
      <c r="BJ46" s="6">
        <f>IF(EU46&gt;=70, 6, 0)</f>
        <v>0</v>
      </c>
      <c r="BK46" s="6">
        <v>0</v>
      </c>
      <c r="BL46" s="7">
        <v>0</v>
      </c>
      <c r="BM46" s="7">
        <v>-5</v>
      </c>
      <c r="BN46" s="7">
        <v>0</v>
      </c>
      <c r="BO46" s="6"/>
      <c r="BP46" s="6">
        <f>IF(EX46&gt;=70, 6, 0)</f>
        <v>0</v>
      </c>
      <c r="BQ46" s="6">
        <v>0</v>
      </c>
      <c r="BR46" s="7"/>
      <c r="BS46" s="7">
        <v>0</v>
      </c>
      <c r="BT46" s="7">
        <v>0</v>
      </c>
      <c r="BU46" s="6">
        <v>5</v>
      </c>
      <c r="BV46" s="6">
        <v>0</v>
      </c>
      <c r="BW46" s="6">
        <f>IF(EI46&gt;=70, 5, 0)</f>
        <v>0</v>
      </c>
      <c r="BX46" s="6">
        <v>0</v>
      </c>
      <c r="BY46" s="6">
        <v>0</v>
      </c>
      <c r="BZ46" s="6">
        <v>0</v>
      </c>
      <c r="CA46" s="6">
        <v>0</v>
      </c>
      <c r="CB46" s="6">
        <v>0</v>
      </c>
      <c r="CC46" s="6">
        <v>0</v>
      </c>
      <c r="CD46" s="6">
        <v>0</v>
      </c>
      <c r="CE46" s="6">
        <v>0</v>
      </c>
      <c r="CF46" s="6">
        <v>0</v>
      </c>
      <c r="CG46" s="6">
        <v>0</v>
      </c>
      <c r="CH46" s="6">
        <v>0</v>
      </c>
      <c r="CI46" s="6">
        <v>0</v>
      </c>
      <c r="CJ46" s="7">
        <v>0</v>
      </c>
      <c r="CK46" s="7">
        <v>0</v>
      </c>
      <c r="CL46" s="7">
        <v>0</v>
      </c>
      <c r="CM46" s="6">
        <v>0</v>
      </c>
      <c r="CN46" s="6">
        <f>IF(EQ46&gt;=70, 5, 0)</f>
        <v>0</v>
      </c>
      <c r="CO46" s="6">
        <v>0</v>
      </c>
      <c r="CP46" s="6"/>
      <c r="CQ46" s="6">
        <v>0</v>
      </c>
      <c r="CR46" s="7"/>
      <c r="CS46" s="7">
        <f>IF(FA46&gt;=70, 6, 0)</f>
        <v>0</v>
      </c>
      <c r="CT46" s="7">
        <v>0</v>
      </c>
      <c r="CU46" s="6"/>
      <c r="CV46" s="7">
        <v>6</v>
      </c>
      <c r="CW46" s="7">
        <v>6</v>
      </c>
      <c r="CX46" s="7">
        <v>0</v>
      </c>
      <c r="CY46" s="7">
        <v>6</v>
      </c>
      <c r="CZ46" s="7">
        <f>IF(AND(DQ46&gt;0,DU46&gt;0),4,0)</f>
        <v>0</v>
      </c>
      <c r="DA46" s="7">
        <f>IF(AND(ED46&gt;0,EI46&gt;0,EN46&gt;0),4,0)</f>
        <v>4</v>
      </c>
      <c r="DB46" s="7">
        <f>IF(SUM(BV46,BX46,CA46,CB46,CD46,CG46,CJ46,CK46,CM46,CO46)&gt;-1,4,0)</f>
        <v>4</v>
      </c>
      <c r="DC46" s="7">
        <f>IF(FA46&gt;0,4,0)</f>
        <v>0</v>
      </c>
      <c r="DD46" s="6"/>
      <c r="DE46" s="10">
        <f>SUM(AR46:DD46)</f>
        <v>38</v>
      </c>
      <c r="DF46" s="10">
        <v>50</v>
      </c>
      <c r="DG46" s="17">
        <f>DE46+DF46</f>
        <v>88</v>
      </c>
      <c r="DH46" s="1">
        <v>88.57</v>
      </c>
      <c r="DI46" s="18">
        <v>100</v>
      </c>
      <c r="DJ46" s="18">
        <v>100</v>
      </c>
      <c r="DK46" s="29">
        <f>AVERAGE(DI46:DJ46)</f>
        <v>100</v>
      </c>
      <c r="DL46" s="1">
        <v>0</v>
      </c>
      <c r="DM46" s="29">
        <v>60</v>
      </c>
      <c r="DN46" s="1">
        <v>70</v>
      </c>
      <c r="DO46" s="1">
        <v>70</v>
      </c>
      <c r="DP46" s="1">
        <f>IF(DO46&gt;68, 68, DO46)</f>
        <v>68</v>
      </c>
      <c r="DQ46" s="1">
        <f>MAX(DN46,DP46)</f>
        <v>70</v>
      </c>
      <c r="DR46" s="29">
        <v>0</v>
      </c>
      <c r="DS46" s="29">
        <v>0</v>
      </c>
      <c r="DT46" s="29">
        <f>IF(DS46&gt;68,68,DS46)</f>
        <v>0</v>
      </c>
      <c r="DU46" s="29">
        <f>MAX(DR46,DT46)</f>
        <v>0</v>
      </c>
      <c r="DV46" s="18">
        <v>0</v>
      </c>
      <c r="DW46" s="18">
        <v>0</v>
      </c>
      <c r="DX46" s="1"/>
      <c r="DY46" s="15">
        <f>AVERAGE(DH46,DK46:DM46, DQ46, DU46)</f>
        <v>53.094999999999999</v>
      </c>
      <c r="DZ46" s="1">
        <v>53.33</v>
      </c>
      <c r="EA46" s="1">
        <v>80</v>
      </c>
      <c r="EB46" s="1">
        <v>0</v>
      </c>
      <c r="EC46" s="1">
        <f>IF(EB46&gt;68,68,EB46)</f>
        <v>0</v>
      </c>
      <c r="ED46" s="1">
        <f>MAX(DZ46:EA46,EC46)</f>
        <v>80</v>
      </c>
      <c r="EE46" s="29">
        <v>27.78</v>
      </c>
      <c r="EF46" s="29">
        <v>66.67</v>
      </c>
      <c r="EG46" s="29">
        <v>0</v>
      </c>
      <c r="EH46" s="29">
        <f>IF(EG46&gt;68,68,EG46)</f>
        <v>0</v>
      </c>
      <c r="EI46" s="29">
        <f>MAX(EE46:EF46)</f>
        <v>66.67</v>
      </c>
      <c r="EJ46" s="1">
        <v>27.78</v>
      </c>
      <c r="EK46" s="1">
        <v>80</v>
      </c>
      <c r="EL46" s="1">
        <v>0</v>
      </c>
      <c r="EM46" s="1">
        <f>IF(EL46&gt;68,68,EL46)</f>
        <v>0</v>
      </c>
      <c r="EN46" s="1">
        <f>MAX(EJ46:EK46,EM46)</f>
        <v>80</v>
      </c>
      <c r="EO46" s="29">
        <v>0</v>
      </c>
      <c r="EP46" s="29">
        <v>0</v>
      </c>
      <c r="EQ46" s="29"/>
      <c r="ER46" s="15">
        <f>AVERAGE(ED46,EI46,EN46,EQ46)</f>
        <v>75.556666666666672</v>
      </c>
      <c r="ES46" s="1">
        <v>13.33</v>
      </c>
      <c r="ET46" s="1">
        <v>0</v>
      </c>
      <c r="EU46" s="1">
        <f>MIN(MAX(ES46:ET46)+0.2*FA46, 100)</f>
        <v>13.33</v>
      </c>
      <c r="EV46" s="29">
        <v>58.33</v>
      </c>
      <c r="EW46" s="29">
        <v>0</v>
      </c>
      <c r="EX46" s="29">
        <f>MIN(MAX(EV46:EW46)+0.15*FA46, 100)</f>
        <v>58.33</v>
      </c>
      <c r="EY46" s="1">
        <v>0</v>
      </c>
      <c r="EZ46" s="1">
        <v>0</v>
      </c>
      <c r="FA46" s="1">
        <f>MAX(EY46:EZ46)</f>
        <v>0</v>
      </c>
      <c r="FB46" s="15">
        <f>AVERAGE(EU46,EX46,FA46)</f>
        <v>23.886666666666667</v>
      </c>
      <c r="FC46" s="3">
        <v>0.25</v>
      </c>
      <c r="FD46" s="3">
        <v>0.2</v>
      </c>
      <c r="FE46" s="3">
        <v>0.25</v>
      </c>
      <c r="FF46" s="3">
        <v>0.3</v>
      </c>
      <c r="FG46" s="25">
        <f>MIN(IF(C46="Yes",AQ46+DG46,0),100)</f>
        <v>89</v>
      </c>
      <c r="FH46" s="25">
        <f>IF(FL46&lt;0,FG46+FL46*-4,FG46)</f>
        <v>89</v>
      </c>
      <c r="FI46" s="25">
        <f>MIN(IF(C46="Yes",AQ46+DY46,0), 100)</f>
        <v>54.094999999999999</v>
      </c>
      <c r="FJ46" s="25">
        <f>MIN(IF(C46="Yes",AQ46+ER46,0),100)</f>
        <v>76.556666666666672</v>
      </c>
      <c r="FK46" s="25">
        <f>MIN(IF(C46="Yes",AQ46+FB46,0), 100)</f>
        <v>24.886666666666667</v>
      </c>
      <c r="FL46" s="26">
        <f>FC46*FG46+FD46*FI46+FE46*FJ46+FF46*FK46</f>
        <v>59.674166666666672</v>
      </c>
      <c r="FM46" s="26">
        <f>FC46*FH46+FD46*FI46+FE46*FJ46+FF46*FK46</f>
        <v>59.674166666666672</v>
      </c>
    </row>
    <row r="47" spans="1:169" customFormat="1" x14ac:dyDescent="0.3">
      <c r="A47">
        <v>1402019022</v>
      </c>
      <c r="B47" t="s">
        <v>105</v>
      </c>
      <c r="C47" s="2" t="s">
        <v>107</v>
      </c>
      <c r="D47" s="6"/>
      <c r="E47" s="6"/>
      <c r="F47" s="7">
        <v>1</v>
      </c>
      <c r="G47" s="7"/>
      <c r="H47" s="6">
        <v>1</v>
      </c>
      <c r="I47" s="6"/>
      <c r="J47" s="7">
        <v>1</v>
      </c>
      <c r="K47" s="7"/>
      <c r="L47" s="6"/>
      <c r="M47" s="8"/>
      <c r="N47" s="7"/>
      <c r="O47" s="7"/>
      <c r="P47" s="6">
        <v>1</v>
      </c>
      <c r="Q47" s="8"/>
      <c r="R47" s="7">
        <v>1</v>
      </c>
      <c r="S47" s="7">
        <v>1</v>
      </c>
      <c r="T47" s="6">
        <v>1</v>
      </c>
      <c r="U47" s="16"/>
      <c r="V47" s="7"/>
      <c r="W47" s="7"/>
      <c r="X47" s="6"/>
      <c r="Y47" s="6"/>
      <c r="Z47" s="7"/>
      <c r="AA47" s="7"/>
      <c r="AB47" s="6"/>
      <c r="AC47" s="6"/>
      <c r="AD47" s="7"/>
      <c r="AE47" s="8"/>
      <c r="AF47" s="10">
        <v>14</v>
      </c>
      <c r="AG47" s="10">
        <v>10</v>
      </c>
      <c r="AH47" s="10">
        <f>COUNT(D47:AE47)</f>
        <v>7</v>
      </c>
      <c r="AI47" s="22">
        <f>IF(C47="Yes",(AF47-AH47+(DG47-50)/AG47)/AF47,0)</f>
        <v>0.80714285714285716</v>
      </c>
      <c r="AJ47" s="11">
        <f>SUM(D47:AE47)</f>
        <v>7</v>
      </c>
      <c r="AK47" s="10">
        <f>MAX(AJ47-AL47-AM47,0)*-1</f>
        <v>0</v>
      </c>
      <c r="AL47" s="10">
        <v>10</v>
      </c>
      <c r="AM47" s="10">
        <v>3</v>
      </c>
      <c r="AN47" s="7">
        <f>AJ47+AK47+AO47</f>
        <v>7</v>
      </c>
      <c r="AO47" s="6"/>
      <c r="AP47" s="3">
        <v>0.5</v>
      </c>
      <c r="AQ47" s="15">
        <f>MIN(AN47,AL47)*AP47</f>
        <v>3.5</v>
      </c>
      <c r="AR47" s="6">
        <v>0</v>
      </c>
      <c r="AS47" s="6">
        <v>0</v>
      </c>
      <c r="AT47" s="6">
        <v>4</v>
      </c>
      <c r="AU47" s="6">
        <v>0</v>
      </c>
      <c r="AV47" s="7"/>
      <c r="AW47" s="7">
        <v>0</v>
      </c>
      <c r="AX47" s="7"/>
      <c r="AY47" s="7">
        <v>0</v>
      </c>
      <c r="AZ47" s="6"/>
      <c r="BA47" s="6">
        <v>0</v>
      </c>
      <c r="BB47" s="6"/>
      <c r="BC47" s="6">
        <v>0</v>
      </c>
      <c r="BD47" s="7"/>
      <c r="BE47" s="7">
        <f>IF(ED47&gt;=70, 5, 0)</f>
        <v>0</v>
      </c>
      <c r="BF47" s="7"/>
      <c r="BG47" s="7"/>
      <c r="BH47" s="7">
        <v>0</v>
      </c>
      <c r="BI47" s="6"/>
      <c r="BJ47" s="6">
        <f>IF(EU47&gt;=70, 6, 0)</f>
        <v>0</v>
      </c>
      <c r="BK47" s="6">
        <v>-5</v>
      </c>
      <c r="BL47" s="7">
        <v>0</v>
      </c>
      <c r="BM47" s="7">
        <v>0</v>
      </c>
      <c r="BN47" s="7">
        <v>-5</v>
      </c>
      <c r="BO47" s="6"/>
      <c r="BP47" s="6">
        <f>IF(EX47&gt;=70, 6, 0)</f>
        <v>0</v>
      </c>
      <c r="BQ47" s="6">
        <v>0</v>
      </c>
      <c r="BR47" s="7"/>
      <c r="BS47" s="7">
        <v>0</v>
      </c>
      <c r="BT47" s="7">
        <v>0</v>
      </c>
      <c r="BU47" s="6">
        <v>5</v>
      </c>
      <c r="BV47" s="6">
        <v>0</v>
      </c>
      <c r="BW47" s="6">
        <f>IF(EI47&gt;=70, 5, 0)</f>
        <v>5</v>
      </c>
      <c r="BX47" s="6">
        <v>0</v>
      </c>
      <c r="BY47" s="6">
        <v>0</v>
      </c>
      <c r="BZ47" s="6">
        <v>0</v>
      </c>
      <c r="CA47" s="6">
        <v>0</v>
      </c>
      <c r="CB47" s="6">
        <v>0</v>
      </c>
      <c r="CC47" s="6">
        <v>0</v>
      </c>
      <c r="CD47" s="6">
        <v>0</v>
      </c>
      <c r="CE47" s="6">
        <v>0</v>
      </c>
      <c r="CF47" s="6">
        <v>0</v>
      </c>
      <c r="CG47" s="6">
        <v>0</v>
      </c>
      <c r="CH47" s="6">
        <v>0</v>
      </c>
      <c r="CI47" s="6">
        <v>0</v>
      </c>
      <c r="CJ47" s="7">
        <v>3</v>
      </c>
      <c r="CK47" s="7">
        <v>0</v>
      </c>
      <c r="CL47" s="7">
        <v>0</v>
      </c>
      <c r="CM47" s="6">
        <v>0</v>
      </c>
      <c r="CN47" s="6">
        <f>IF(EQ47&gt;=70, 5, 0)</f>
        <v>0</v>
      </c>
      <c r="CO47" s="6">
        <v>-5</v>
      </c>
      <c r="CP47" s="6"/>
      <c r="CQ47" s="6">
        <v>0</v>
      </c>
      <c r="CR47" s="7"/>
      <c r="CS47" s="7">
        <f>IF(FA47&gt;=70, 6, 0)</f>
        <v>0</v>
      </c>
      <c r="CT47" s="7">
        <v>-5</v>
      </c>
      <c r="CU47" s="6"/>
      <c r="CV47" s="7">
        <v>6</v>
      </c>
      <c r="CW47" s="7">
        <v>6</v>
      </c>
      <c r="CX47" s="7">
        <v>10</v>
      </c>
      <c r="CY47" s="7">
        <v>0</v>
      </c>
      <c r="CZ47" s="7">
        <f>IF(AND(DQ47&gt;0,DU47&gt;0),4,0)</f>
        <v>0</v>
      </c>
      <c r="DA47" s="7">
        <f>IF(AND(ED47&gt;0,EI47&gt;0,EN47&gt;0),4,0)</f>
        <v>4</v>
      </c>
      <c r="DB47" s="7">
        <f>IF(SUM(BV47,BX47,CA47,CB47,CD47,CG47,CJ47,CK47,CM47,CO47)&gt;-1,4,0)</f>
        <v>0</v>
      </c>
      <c r="DC47" s="7">
        <f>IF(FA47&gt;0,4,0)</f>
        <v>0</v>
      </c>
      <c r="DD47" s="6">
        <f>5+5+5+5</f>
        <v>20</v>
      </c>
      <c r="DE47" s="10">
        <f>SUM(AR47:DD47)</f>
        <v>43</v>
      </c>
      <c r="DF47" s="10">
        <v>50</v>
      </c>
      <c r="DG47" s="17">
        <f>DE47+DF47</f>
        <v>93</v>
      </c>
      <c r="DH47" s="1">
        <v>85.71</v>
      </c>
      <c r="DI47" s="18">
        <v>25</v>
      </c>
      <c r="DJ47" s="18">
        <v>50</v>
      </c>
      <c r="DK47" s="29">
        <f>AVERAGE(DI47:DJ47)</f>
        <v>37.5</v>
      </c>
      <c r="DL47" s="1">
        <v>0</v>
      </c>
      <c r="DM47" s="29">
        <v>35</v>
      </c>
      <c r="DN47" s="1">
        <v>80</v>
      </c>
      <c r="DO47" s="1">
        <v>80</v>
      </c>
      <c r="DP47" s="1">
        <f>IF(DO47&gt;68, 68, DO47)</f>
        <v>68</v>
      </c>
      <c r="DQ47" s="1">
        <f>MAX(DN47,DP47)</f>
        <v>80</v>
      </c>
      <c r="DR47" s="29">
        <v>0</v>
      </c>
      <c r="DS47" s="29">
        <v>0</v>
      </c>
      <c r="DT47" s="29">
        <f>IF(DS47&gt;68,68,DS47)</f>
        <v>0</v>
      </c>
      <c r="DU47" s="29">
        <f>MAX(DR47,DT47)</f>
        <v>0</v>
      </c>
      <c r="DV47" s="18">
        <v>0</v>
      </c>
      <c r="DW47" s="18">
        <v>0</v>
      </c>
      <c r="DX47" s="1"/>
      <c r="DY47" s="15">
        <f>AVERAGE(DH47,DK47:DM47, DQ47, DU47)</f>
        <v>39.701666666666661</v>
      </c>
      <c r="DZ47" s="1">
        <v>60</v>
      </c>
      <c r="EA47" s="1">
        <v>53.33</v>
      </c>
      <c r="EB47" s="1">
        <v>40</v>
      </c>
      <c r="EC47" s="1">
        <f>IF(EB47&gt;68,68,EB47)</f>
        <v>40</v>
      </c>
      <c r="ED47" s="1">
        <f>MAX(DZ47:EA47,EC47)</f>
        <v>60</v>
      </c>
      <c r="EE47" s="29">
        <v>16.670000000000002</v>
      </c>
      <c r="EF47" s="29">
        <v>86.67</v>
      </c>
      <c r="EG47" s="29">
        <v>0</v>
      </c>
      <c r="EH47" s="29">
        <f>IF(EG47&gt;68,68,EG47)</f>
        <v>0</v>
      </c>
      <c r="EI47" s="29">
        <f>MAX(EE47:EF47)</f>
        <v>86.67</v>
      </c>
      <c r="EJ47" s="1">
        <v>16.670000000000002</v>
      </c>
      <c r="EK47" s="1">
        <v>86.67</v>
      </c>
      <c r="EL47" s="1">
        <v>0</v>
      </c>
      <c r="EM47" s="1">
        <f>IF(EL47&gt;68,68,EL47)</f>
        <v>0</v>
      </c>
      <c r="EN47" s="1">
        <f>MAX(EJ47:EK47,EM47)</f>
        <v>86.67</v>
      </c>
      <c r="EO47" s="29">
        <v>0</v>
      </c>
      <c r="EP47" s="29">
        <v>0</v>
      </c>
      <c r="EQ47" s="29"/>
      <c r="ER47" s="15">
        <f>AVERAGE(ED47,EI47,EN47,EQ47)</f>
        <v>77.780000000000015</v>
      </c>
      <c r="ES47" s="1">
        <v>13.33</v>
      </c>
      <c r="ET47" s="1">
        <v>0</v>
      </c>
      <c r="EU47" s="1">
        <f>MIN(MAX(ES47:ET47)+0.2*FA47, 100)</f>
        <v>13.33</v>
      </c>
      <c r="EV47" s="29">
        <v>41.67</v>
      </c>
      <c r="EW47" s="29">
        <v>0</v>
      </c>
      <c r="EX47" s="29">
        <f>MIN(MAX(EV47:EW47)+0.15*FA47, 100)</f>
        <v>41.67</v>
      </c>
      <c r="EY47" s="1">
        <v>0</v>
      </c>
      <c r="EZ47" s="1">
        <v>0</v>
      </c>
      <c r="FA47" s="1">
        <f>MAX(EY47:EZ47)</f>
        <v>0</v>
      </c>
      <c r="FB47" s="15">
        <f>AVERAGE(EU47,EX47,FA47)</f>
        <v>18.333333333333332</v>
      </c>
      <c r="FC47" s="3">
        <v>0.25</v>
      </c>
      <c r="FD47" s="3">
        <v>0.2</v>
      </c>
      <c r="FE47" s="3">
        <v>0.25</v>
      </c>
      <c r="FF47" s="3">
        <v>0.3</v>
      </c>
      <c r="FG47" s="25">
        <f>MIN(IF(C47="Yes",AQ47+DG47,0),100)</f>
        <v>96.5</v>
      </c>
      <c r="FH47" s="25">
        <f>IF(FL47&lt;0,FG47+FL47*-4,FG47)</f>
        <v>96.5</v>
      </c>
      <c r="FI47" s="25">
        <f>MIN(IF(C47="Yes",AQ47+DY47,0), 100)</f>
        <v>43.201666666666661</v>
      </c>
      <c r="FJ47" s="25">
        <f>MIN(IF(C47="Yes",AQ47+ER47,0),100)</f>
        <v>81.280000000000015</v>
      </c>
      <c r="FK47" s="25">
        <f>MIN(IF(C47="Yes",AQ47+FB47,0), 100)</f>
        <v>21.833333333333332</v>
      </c>
      <c r="FL47" s="26">
        <f>FC47*FG47+FD47*FI47+FE47*FJ47+FF47*FK47</f>
        <v>59.635333333333335</v>
      </c>
      <c r="FM47" s="26">
        <f>FC47*FH47+FD47*FI47+FE47*FJ47+FF47*FK47</f>
        <v>59.635333333333335</v>
      </c>
    </row>
    <row r="48" spans="1:169" customFormat="1" x14ac:dyDescent="0.3">
      <c r="A48">
        <v>1402018014</v>
      </c>
      <c r="B48" t="s">
        <v>106</v>
      </c>
      <c r="C48" s="2" t="s">
        <v>107</v>
      </c>
      <c r="D48" s="6">
        <v>1</v>
      </c>
      <c r="E48" s="6">
        <v>1</v>
      </c>
      <c r="F48" s="7"/>
      <c r="G48" s="7"/>
      <c r="H48" s="6"/>
      <c r="I48" s="6"/>
      <c r="J48" s="7"/>
      <c r="K48" s="7">
        <v>1</v>
      </c>
      <c r="L48" s="6"/>
      <c r="M48" s="8"/>
      <c r="N48" s="7"/>
      <c r="O48" s="7"/>
      <c r="P48" s="6">
        <v>1</v>
      </c>
      <c r="Q48" s="8"/>
      <c r="R48" s="7">
        <v>1</v>
      </c>
      <c r="S48" s="7">
        <v>1</v>
      </c>
      <c r="T48" s="6">
        <v>1</v>
      </c>
      <c r="U48" s="16"/>
      <c r="V48" s="7"/>
      <c r="W48" s="7"/>
      <c r="X48" s="6"/>
      <c r="Y48" s="6"/>
      <c r="Z48" s="7"/>
      <c r="AA48" s="7"/>
      <c r="AB48" s="6"/>
      <c r="AC48" s="6"/>
      <c r="AD48" s="7"/>
      <c r="AE48" s="8"/>
      <c r="AF48" s="10">
        <v>14</v>
      </c>
      <c r="AG48" s="10">
        <v>10</v>
      </c>
      <c r="AH48" s="10">
        <f>COUNT(D48:AE48)</f>
        <v>7</v>
      </c>
      <c r="AI48" s="22">
        <f>IF(C48="Yes",(AF48-AH48+(DG48-50)/AG48)/AF48,0)</f>
        <v>0.49285714285714288</v>
      </c>
      <c r="AJ48" s="11">
        <f>SUM(D48:AE48)</f>
        <v>7</v>
      </c>
      <c r="AK48" s="10">
        <f>MAX(AJ48-AL48-AM48,0)*-1</f>
        <v>0</v>
      </c>
      <c r="AL48" s="10">
        <v>10</v>
      </c>
      <c r="AM48" s="10">
        <v>3</v>
      </c>
      <c r="AN48" s="7">
        <f>AJ48+AK48+AO48</f>
        <v>7</v>
      </c>
      <c r="AO48" s="6"/>
      <c r="AP48" s="3">
        <v>0.5</v>
      </c>
      <c r="AQ48" s="15">
        <f>MIN(AN48,AL48)*AP48</f>
        <v>3.5</v>
      </c>
      <c r="AR48" s="6">
        <v>0</v>
      </c>
      <c r="AS48" s="6">
        <v>0</v>
      </c>
      <c r="AT48" s="6">
        <v>1</v>
      </c>
      <c r="AU48" s="6">
        <v>0</v>
      </c>
      <c r="AV48" s="7"/>
      <c r="AW48" s="7">
        <v>0</v>
      </c>
      <c r="AX48" s="7"/>
      <c r="AY48" s="7">
        <v>0</v>
      </c>
      <c r="AZ48" s="6"/>
      <c r="BA48" s="6">
        <v>3</v>
      </c>
      <c r="BB48" s="6"/>
      <c r="BC48" s="6">
        <v>0</v>
      </c>
      <c r="BD48" s="7"/>
      <c r="BE48" s="7">
        <f>IF(ED48&gt;=70, 5, 0)</f>
        <v>0</v>
      </c>
      <c r="BF48" s="7"/>
      <c r="BG48" s="7"/>
      <c r="BH48" s="7">
        <v>-5</v>
      </c>
      <c r="BI48" s="6"/>
      <c r="BJ48" s="6">
        <f>IF(EU48&gt;=70, 6, 0)</f>
        <v>6</v>
      </c>
      <c r="BK48" s="6">
        <v>0</v>
      </c>
      <c r="BL48" s="7">
        <v>0</v>
      </c>
      <c r="BM48" s="7">
        <v>0</v>
      </c>
      <c r="BN48" s="7">
        <v>0</v>
      </c>
      <c r="BO48" s="6"/>
      <c r="BP48" s="6">
        <f>IF(EX48&gt;=70, 6, 0)</f>
        <v>0</v>
      </c>
      <c r="BQ48" s="6">
        <v>0</v>
      </c>
      <c r="BR48" s="7"/>
      <c r="BS48" s="7">
        <v>0</v>
      </c>
      <c r="BT48" s="7">
        <v>0</v>
      </c>
      <c r="BU48" s="6">
        <v>5</v>
      </c>
      <c r="BV48" s="6">
        <v>0</v>
      </c>
      <c r="BW48" s="6">
        <f>IF(EI48&gt;=70, 5, 0)</f>
        <v>0</v>
      </c>
      <c r="BX48" s="6">
        <v>-5</v>
      </c>
      <c r="BY48" s="6">
        <v>0</v>
      </c>
      <c r="BZ48" s="6">
        <v>0</v>
      </c>
      <c r="CA48" s="6">
        <v>0</v>
      </c>
      <c r="CB48" s="6">
        <v>0</v>
      </c>
      <c r="CC48" s="6">
        <v>0</v>
      </c>
      <c r="CD48" s="6">
        <v>0</v>
      </c>
      <c r="CE48" s="6">
        <v>0</v>
      </c>
      <c r="CF48" s="6">
        <v>0</v>
      </c>
      <c r="CG48" s="6">
        <v>0</v>
      </c>
      <c r="CH48" s="6">
        <v>0</v>
      </c>
      <c r="CI48" s="6">
        <v>0</v>
      </c>
      <c r="CJ48" s="7">
        <v>0</v>
      </c>
      <c r="CK48" s="7">
        <v>0</v>
      </c>
      <c r="CL48" s="7">
        <v>-5</v>
      </c>
      <c r="CM48" s="6">
        <v>-5</v>
      </c>
      <c r="CN48" s="6">
        <f>IF(EQ48&gt;=70, 5, 0)</f>
        <v>0</v>
      </c>
      <c r="CO48" s="6">
        <v>-5</v>
      </c>
      <c r="CP48" s="6"/>
      <c r="CQ48" s="6">
        <v>0</v>
      </c>
      <c r="CR48" s="7"/>
      <c r="CS48" s="7">
        <f>IF(FA48&gt;=70, 6, 0)</f>
        <v>0</v>
      </c>
      <c r="CT48" s="7">
        <v>-5</v>
      </c>
      <c r="CU48" s="6"/>
      <c r="CV48" s="7">
        <v>6</v>
      </c>
      <c r="CW48" s="7">
        <v>0</v>
      </c>
      <c r="CX48" s="7">
        <v>0</v>
      </c>
      <c r="CY48" s="7">
        <v>0</v>
      </c>
      <c r="CZ48" s="7">
        <f>IF(AND(DQ48&gt;0,DU48&gt;0),4,0)</f>
        <v>0</v>
      </c>
      <c r="DA48" s="7">
        <f>IF(AND(ED48&gt;0,EI48&gt;0,EN48&gt;0),4,0)</f>
        <v>4</v>
      </c>
      <c r="DB48" s="7">
        <f>IF(SUM(BV48,BX48,CA48,CB48,CD48,CG48,CJ48,CK48,CM48,CO48)&gt;-1,4,0)</f>
        <v>0</v>
      </c>
      <c r="DC48" s="7">
        <f>IF(FA48&gt;0,4,0)</f>
        <v>4</v>
      </c>
      <c r="DD48" s="6"/>
      <c r="DE48" s="10">
        <f>SUM(AR48:DD48)</f>
        <v>-1</v>
      </c>
      <c r="DF48" s="10">
        <v>50</v>
      </c>
      <c r="DG48" s="17">
        <f>DE48+DF48</f>
        <v>49</v>
      </c>
      <c r="DH48" s="1">
        <v>65.709999999999994</v>
      </c>
      <c r="DI48" s="18">
        <v>100</v>
      </c>
      <c r="DJ48" s="18">
        <v>100</v>
      </c>
      <c r="DK48" s="29">
        <f>AVERAGE(DI48:DJ48)</f>
        <v>100</v>
      </c>
      <c r="DL48" s="1">
        <v>100</v>
      </c>
      <c r="DM48" s="29">
        <v>75</v>
      </c>
      <c r="DN48" s="1">
        <v>0</v>
      </c>
      <c r="DO48" s="1">
        <v>0</v>
      </c>
      <c r="DP48" s="1">
        <f>IF(DO48&gt;68, 68, DO48)</f>
        <v>0</v>
      </c>
      <c r="DQ48" s="1">
        <f>MAX(DN48,DP48)</f>
        <v>0</v>
      </c>
      <c r="DR48" s="29">
        <v>0</v>
      </c>
      <c r="DS48" s="29">
        <v>90</v>
      </c>
      <c r="DT48" s="29">
        <f>IF(DS48&gt;68,68,DS48)</f>
        <v>68</v>
      </c>
      <c r="DU48" s="29">
        <f>MAX(DR48,DT48)</f>
        <v>68</v>
      </c>
      <c r="DV48" s="18">
        <v>0</v>
      </c>
      <c r="DW48" s="18">
        <v>0</v>
      </c>
      <c r="DX48" s="1"/>
      <c r="DY48" s="15">
        <f>AVERAGE(DH48,DK48:DM48, DQ48, DU48)</f>
        <v>68.118333333333325</v>
      </c>
      <c r="DZ48" s="1">
        <v>53.33</v>
      </c>
      <c r="EA48" s="1">
        <v>0</v>
      </c>
      <c r="EB48" s="1">
        <v>0</v>
      </c>
      <c r="EC48" s="1">
        <f>IF(EB48&gt;68,68,EB48)</f>
        <v>0</v>
      </c>
      <c r="ED48" s="1">
        <f>MAX(DZ48:EA48,EC48)</f>
        <v>53.33</v>
      </c>
      <c r="EE48" s="29">
        <v>27.78</v>
      </c>
      <c r="EF48" s="29">
        <v>0</v>
      </c>
      <c r="EG48" s="29">
        <v>0</v>
      </c>
      <c r="EH48" s="29">
        <f>IF(EG48&gt;68,68,EG48)</f>
        <v>0</v>
      </c>
      <c r="EI48" s="29">
        <f>MAX(EE48:EF48)</f>
        <v>27.78</v>
      </c>
      <c r="EJ48" s="1">
        <v>27.78</v>
      </c>
      <c r="EK48" s="1">
        <v>0</v>
      </c>
      <c r="EL48" s="1">
        <v>0</v>
      </c>
      <c r="EM48" s="1">
        <f>IF(EL48&gt;68,68,EL48)</f>
        <v>0</v>
      </c>
      <c r="EN48" s="1">
        <f>MAX(EJ48:EK48,EM48)</f>
        <v>27.78</v>
      </c>
      <c r="EO48" s="29">
        <v>0</v>
      </c>
      <c r="EP48" s="29">
        <v>0</v>
      </c>
      <c r="EQ48" s="29"/>
      <c r="ER48" s="15">
        <f>AVERAGE(ED48,EI48,EN48,EQ48)</f>
        <v>36.296666666666667</v>
      </c>
      <c r="ES48" s="1">
        <v>66.67</v>
      </c>
      <c r="ET48" s="1">
        <v>0</v>
      </c>
      <c r="EU48" s="1">
        <f>MIN(MAX(ES48:ET48)+0.2*FA48, 100)</f>
        <v>80.27000000000001</v>
      </c>
      <c r="EV48" s="29">
        <v>50</v>
      </c>
      <c r="EW48" s="29">
        <v>0</v>
      </c>
      <c r="EX48" s="29">
        <f>MIN(MAX(EV48:EW48)+0.15*FA48, 100)</f>
        <v>60.2</v>
      </c>
      <c r="EY48" s="1">
        <v>68</v>
      </c>
      <c r="EZ48" s="1">
        <v>0</v>
      </c>
      <c r="FA48" s="1">
        <f>MAX(EY48:EZ48)</f>
        <v>68</v>
      </c>
      <c r="FB48" s="15">
        <f>AVERAGE(EU48,EX48,FA48)</f>
        <v>69.490000000000009</v>
      </c>
      <c r="FC48" s="3">
        <v>0.25</v>
      </c>
      <c r="FD48" s="3">
        <v>0.2</v>
      </c>
      <c r="FE48" s="3">
        <v>0.25</v>
      </c>
      <c r="FF48" s="3">
        <v>0.3</v>
      </c>
      <c r="FG48" s="25">
        <f>MIN(IF(C48="Yes",AQ48+DG48,0),100)</f>
        <v>52.5</v>
      </c>
      <c r="FH48" s="25">
        <f>IF(FL48&lt;0,FG48+FL48*-4,FG48)</f>
        <v>52.5</v>
      </c>
      <c r="FI48" s="25">
        <f>MIN(IF(C48="Yes",AQ48+DY48,0), 100)</f>
        <v>71.618333333333325</v>
      </c>
      <c r="FJ48" s="25">
        <f>MIN(IF(C48="Yes",AQ48+ER48,0),100)</f>
        <v>39.796666666666667</v>
      </c>
      <c r="FK48" s="25">
        <f>MIN(IF(C48="Yes",AQ48+FB48,0), 100)</f>
        <v>72.990000000000009</v>
      </c>
      <c r="FL48" s="26">
        <f>FC48*FG48+FD48*FI48+FE48*FJ48+FF48*FK48</f>
        <v>59.294833333333344</v>
      </c>
      <c r="FM48" s="26">
        <f>FC48*FH48+FD48*FI48+FE48*FJ48+FF48*FK48</f>
        <v>59.294833333333344</v>
      </c>
    </row>
    <row r="49" spans="1:169" customFormat="1" x14ac:dyDescent="0.3">
      <c r="A49" s="30">
        <v>1402017003</v>
      </c>
      <c r="B49" t="s">
        <v>106</v>
      </c>
      <c r="C49" s="2" t="s">
        <v>107</v>
      </c>
      <c r="D49" s="6">
        <v>1</v>
      </c>
      <c r="E49" s="6">
        <v>1</v>
      </c>
      <c r="F49" s="7">
        <v>1</v>
      </c>
      <c r="G49" s="7"/>
      <c r="H49" s="6">
        <v>1</v>
      </c>
      <c r="I49" s="6"/>
      <c r="J49" s="7">
        <v>1</v>
      </c>
      <c r="K49" s="7"/>
      <c r="L49" s="6">
        <v>1</v>
      </c>
      <c r="M49" s="8"/>
      <c r="N49" s="7"/>
      <c r="O49" s="7"/>
      <c r="P49" s="6">
        <v>1</v>
      </c>
      <c r="Q49" s="8"/>
      <c r="R49" s="7"/>
      <c r="S49" s="7"/>
      <c r="T49" s="6">
        <v>1</v>
      </c>
      <c r="U49" s="16"/>
      <c r="V49" s="7"/>
      <c r="W49" s="7"/>
      <c r="X49" s="6">
        <v>1</v>
      </c>
      <c r="Y49" s="6"/>
      <c r="Z49" s="7"/>
      <c r="AA49" s="7"/>
      <c r="AB49" s="6"/>
      <c r="AC49" s="6"/>
      <c r="AD49" s="7"/>
      <c r="AE49" s="8"/>
      <c r="AF49" s="10">
        <v>14</v>
      </c>
      <c r="AG49" s="10">
        <v>10</v>
      </c>
      <c r="AH49" s="10">
        <f>COUNT(D49:AE49)</f>
        <v>9</v>
      </c>
      <c r="AI49" s="22">
        <f>IF(C49="Yes",(AF49-AH49+(DG49-50)/AG49)/AF49,0)</f>
        <v>0.4642857142857143</v>
      </c>
      <c r="AJ49" s="11">
        <f>SUM(D49:AE49)</f>
        <v>9</v>
      </c>
      <c r="AK49" s="10">
        <f>MAX(AJ49-AL49-AM49,0)*-1</f>
        <v>0</v>
      </c>
      <c r="AL49" s="10">
        <v>10</v>
      </c>
      <c r="AM49" s="10">
        <v>3</v>
      </c>
      <c r="AN49" s="7">
        <f>AJ49+AK49+AO49</f>
        <v>9</v>
      </c>
      <c r="AO49" s="6"/>
      <c r="AP49" s="3">
        <v>0.5</v>
      </c>
      <c r="AQ49" s="15">
        <f>MIN(AN49,AL49)*AP49</f>
        <v>4.5</v>
      </c>
      <c r="AR49" s="6">
        <v>0</v>
      </c>
      <c r="AS49" s="6">
        <v>0</v>
      </c>
      <c r="AT49" s="6">
        <v>3</v>
      </c>
      <c r="AU49" s="6">
        <v>0</v>
      </c>
      <c r="AV49" s="7"/>
      <c r="AW49" s="7">
        <v>0</v>
      </c>
      <c r="AX49" s="7"/>
      <c r="AY49" s="7">
        <v>0</v>
      </c>
      <c r="AZ49" s="6"/>
      <c r="BA49" s="6">
        <v>3</v>
      </c>
      <c r="BB49" s="6"/>
      <c r="BC49" s="6">
        <v>-5</v>
      </c>
      <c r="BD49" s="7"/>
      <c r="BE49" s="7">
        <f>IF(ED49&gt;=70, 5, 0)</f>
        <v>0</v>
      </c>
      <c r="BF49" s="7"/>
      <c r="BG49" s="7"/>
      <c r="BH49" s="7">
        <v>0</v>
      </c>
      <c r="BI49" s="6"/>
      <c r="BJ49" s="6">
        <f>IF(EU49&gt;=70, 6, 0)</f>
        <v>0</v>
      </c>
      <c r="BK49" s="6">
        <v>0</v>
      </c>
      <c r="BL49" s="7">
        <v>0</v>
      </c>
      <c r="BM49" s="7">
        <v>0</v>
      </c>
      <c r="BN49" s="7">
        <v>0</v>
      </c>
      <c r="BO49" s="6"/>
      <c r="BP49" s="6">
        <f>IF(EX49&gt;=70, 6, 0)</f>
        <v>0</v>
      </c>
      <c r="BQ49" s="6">
        <v>0</v>
      </c>
      <c r="BR49" s="7"/>
      <c r="BS49" s="7">
        <v>-5</v>
      </c>
      <c r="BT49" s="7">
        <v>-5</v>
      </c>
      <c r="BU49" s="6">
        <v>5</v>
      </c>
      <c r="BV49" s="6">
        <v>0</v>
      </c>
      <c r="BW49" s="6">
        <f>IF(EI49&gt;=70, 5, 0)</f>
        <v>0</v>
      </c>
      <c r="BX49" s="6">
        <v>0</v>
      </c>
      <c r="BY49" s="6">
        <v>0</v>
      </c>
      <c r="BZ49" s="6">
        <v>0</v>
      </c>
      <c r="CA49" s="6">
        <v>0</v>
      </c>
      <c r="CB49" s="6">
        <v>0</v>
      </c>
      <c r="CC49" s="6">
        <v>0</v>
      </c>
      <c r="CD49" s="6">
        <v>0</v>
      </c>
      <c r="CE49" s="6">
        <v>0</v>
      </c>
      <c r="CF49" s="6">
        <v>0</v>
      </c>
      <c r="CG49" s="6">
        <v>0</v>
      </c>
      <c r="CH49" s="6">
        <v>0</v>
      </c>
      <c r="CI49" s="6">
        <v>0</v>
      </c>
      <c r="CJ49" s="7">
        <v>0</v>
      </c>
      <c r="CK49" s="7">
        <v>0</v>
      </c>
      <c r="CL49" s="7">
        <v>0</v>
      </c>
      <c r="CM49" s="6">
        <v>0</v>
      </c>
      <c r="CN49" s="6">
        <f>IF(EQ49&gt;=70, 5, 0)</f>
        <v>0</v>
      </c>
      <c r="CO49" s="6">
        <v>0</v>
      </c>
      <c r="CP49" s="6"/>
      <c r="CQ49" s="6">
        <v>0</v>
      </c>
      <c r="CR49" s="7"/>
      <c r="CS49" s="7">
        <f>IF(FA49&gt;=70, 6, 0)</f>
        <v>6</v>
      </c>
      <c r="CT49" s="7">
        <v>-5</v>
      </c>
      <c r="CU49" s="6"/>
      <c r="CV49" s="7">
        <v>6</v>
      </c>
      <c r="CW49" s="7">
        <v>0</v>
      </c>
      <c r="CX49" s="7">
        <v>0</v>
      </c>
      <c r="CY49" s="7">
        <v>0</v>
      </c>
      <c r="CZ49" s="7">
        <f>IF(AND(DQ49&gt;0,DU49&gt;0),4,0)</f>
        <v>0</v>
      </c>
      <c r="DA49" s="7">
        <f>IF(AND(ED49&gt;0,EI49&gt;0,EN49&gt;0),4,0)</f>
        <v>4</v>
      </c>
      <c r="DB49" s="7">
        <f>IF(SUM(BV49,BX49,CA49,CB49,CD49,CG49,CJ49,CK49,CM49,CO49)&gt;-1,4,0)</f>
        <v>4</v>
      </c>
      <c r="DC49" s="7">
        <f>IF(FA49&gt;0,4,0)</f>
        <v>4</v>
      </c>
      <c r="DD49" s="6"/>
      <c r="DE49" s="10">
        <f>SUM(AR49:DD49)</f>
        <v>15</v>
      </c>
      <c r="DF49" s="10">
        <v>50</v>
      </c>
      <c r="DG49" s="17">
        <f>DE49+DF49</f>
        <v>65</v>
      </c>
      <c r="DH49" s="1">
        <v>34.29</v>
      </c>
      <c r="DI49" s="18">
        <v>50</v>
      </c>
      <c r="DJ49" s="18">
        <v>100</v>
      </c>
      <c r="DK49" s="29">
        <f>AVERAGE(DI49:DJ49)</f>
        <v>75</v>
      </c>
      <c r="DL49" s="1">
        <v>100</v>
      </c>
      <c r="DM49" s="29">
        <v>100</v>
      </c>
      <c r="DN49" s="1">
        <v>0</v>
      </c>
      <c r="DO49" s="1">
        <v>0</v>
      </c>
      <c r="DP49" s="1">
        <f>IF(DO49&gt;68, 68, DO49)</f>
        <v>0</v>
      </c>
      <c r="DQ49" s="1">
        <f>MAX(DN49,DP49)</f>
        <v>0</v>
      </c>
      <c r="DR49" s="29">
        <v>0</v>
      </c>
      <c r="DS49" s="29">
        <v>0</v>
      </c>
      <c r="DT49" s="29">
        <f>IF(DS49&gt;68,68,DS49)</f>
        <v>0</v>
      </c>
      <c r="DU49" s="29">
        <f>MAX(DR49,DT49)</f>
        <v>0</v>
      </c>
      <c r="DV49" s="18">
        <v>0</v>
      </c>
      <c r="DW49" s="18">
        <v>0</v>
      </c>
      <c r="DX49" s="1"/>
      <c r="DY49" s="15">
        <f>AVERAGE(DH49,DK49:DM49, DQ49, DU49)</f>
        <v>51.548333333333325</v>
      </c>
      <c r="DZ49" s="1">
        <v>20</v>
      </c>
      <c r="EA49" s="1">
        <v>46.67</v>
      </c>
      <c r="EB49" s="1">
        <v>33.33</v>
      </c>
      <c r="EC49" s="1">
        <f>IF(EB49&gt;68,68,EB49)</f>
        <v>33.33</v>
      </c>
      <c r="ED49" s="1">
        <f>MAX(DZ49:EA49,EC49)</f>
        <v>46.67</v>
      </c>
      <c r="EE49" s="29">
        <v>16.670000000000002</v>
      </c>
      <c r="EF49" s="29">
        <v>46.67</v>
      </c>
      <c r="EG49" s="29">
        <v>33.33</v>
      </c>
      <c r="EH49" s="29">
        <f>IF(EG49&gt;68,68,EG49)</f>
        <v>33.33</v>
      </c>
      <c r="EI49" s="29">
        <f>MAX(EE49:EF49)</f>
        <v>46.67</v>
      </c>
      <c r="EJ49" s="1">
        <v>16.670000000000002</v>
      </c>
      <c r="EK49" s="1">
        <v>46.67</v>
      </c>
      <c r="EL49" s="1">
        <v>53.33</v>
      </c>
      <c r="EM49" s="1">
        <f>IF(EL49&gt;68,68,EL49)</f>
        <v>53.33</v>
      </c>
      <c r="EN49" s="1">
        <f>MAX(EJ49:EK49,EM49)</f>
        <v>53.33</v>
      </c>
      <c r="EO49" s="29">
        <v>0</v>
      </c>
      <c r="EP49" s="29">
        <v>0</v>
      </c>
      <c r="EQ49" s="29"/>
      <c r="ER49" s="15">
        <f>AVERAGE(ED49,EI49,EN49,EQ49)</f>
        <v>48.890000000000008</v>
      </c>
      <c r="ES49" s="1">
        <v>0</v>
      </c>
      <c r="ET49" s="1">
        <v>0</v>
      </c>
      <c r="EU49" s="1">
        <f>MIN(MAX(ES49:ET49)+0.2*FA49, 100)</f>
        <v>16.600000000000001</v>
      </c>
      <c r="EV49" s="29">
        <v>41.67</v>
      </c>
      <c r="EW49" s="29">
        <v>0</v>
      </c>
      <c r="EX49" s="29">
        <f>MIN(MAX(EV49:EW49)+0.15*FA49, 100)</f>
        <v>54.120000000000005</v>
      </c>
      <c r="EY49" s="1">
        <v>83</v>
      </c>
      <c r="EZ49" s="1">
        <v>0</v>
      </c>
      <c r="FA49" s="1">
        <f>MAX(EY49:EZ49)</f>
        <v>83</v>
      </c>
      <c r="FB49" s="15">
        <f>AVERAGE(EU49,EX49,FA49)</f>
        <v>51.24</v>
      </c>
      <c r="FC49" s="3">
        <v>0.25</v>
      </c>
      <c r="FD49" s="3">
        <v>0.2</v>
      </c>
      <c r="FE49" s="3">
        <v>0.25</v>
      </c>
      <c r="FF49" s="3">
        <v>0.3</v>
      </c>
      <c r="FG49" s="25">
        <f>MIN(IF(C49="Yes",AQ49+DG49,0),100)</f>
        <v>69.5</v>
      </c>
      <c r="FH49" s="25">
        <f>IF(FL49&lt;0,FG49+FL49*-4,FG49)</f>
        <v>69.5</v>
      </c>
      <c r="FI49" s="25">
        <f>MIN(IF(C49="Yes",AQ49+DY49,0), 100)</f>
        <v>56.048333333333325</v>
      </c>
      <c r="FJ49" s="25">
        <f>MIN(IF(C49="Yes",AQ49+ER49,0),100)</f>
        <v>53.390000000000008</v>
      </c>
      <c r="FK49" s="25">
        <f>MIN(IF(C49="Yes",AQ49+FB49,0), 100)</f>
        <v>55.74</v>
      </c>
      <c r="FL49" s="26">
        <f>FC49*FG49+FD49*FI49+FE49*FJ49+FF49*FK49</f>
        <v>58.654166666666669</v>
      </c>
      <c r="FM49" s="26">
        <f>FC49*FH49+FD49*FI49+FE49*FJ49+FF49*FK49</f>
        <v>58.654166666666669</v>
      </c>
    </row>
    <row r="50" spans="1:169" customFormat="1" x14ac:dyDescent="0.3">
      <c r="A50" s="30">
        <v>1402017058</v>
      </c>
      <c r="B50" t="s">
        <v>104</v>
      </c>
      <c r="C50" s="2" t="s">
        <v>107</v>
      </c>
      <c r="D50" s="6"/>
      <c r="E50" s="6"/>
      <c r="F50" s="7"/>
      <c r="G50" s="7"/>
      <c r="H50" s="6">
        <v>1</v>
      </c>
      <c r="I50" s="6">
        <v>1</v>
      </c>
      <c r="J50" s="7"/>
      <c r="K50" s="7"/>
      <c r="L50" s="6"/>
      <c r="M50" s="8"/>
      <c r="N50" s="7"/>
      <c r="O50" s="7"/>
      <c r="P50" s="6">
        <v>1</v>
      </c>
      <c r="Q50" s="8"/>
      <c r="R50" s="7"/>
      <c r="S50" s="7"/>
      <c r="T50" s="6"/>
      <c r="U50" s="6"/>
      <c r="V50" s="7"/>
      <c r="W50" s="7"/>
      <c r="X50" s="6">
        <v>1</v>
      </c>
      <c r="Y50" s="6"/>
      <c r="Z50" s="7">
        <v>1</v>
      </c>
      <c r="AA50" s="7"/>
      <c r="AB50" s="6"/>
      <c r="AC50" s="6"/>
      <c r="AD50" s="7"/>
      <c r="AE50" s="8"/>
      <c r="AF50" s="10">
        <v>14</v>
      </c>
      <c r="AG50" s="10">
        <v>10</v>
      </c>
      <c r="AH50" s="10">
        <f>COUNT(D50:AE50)</f>
        <v>5</v>
      </c>
      <c r="AI50" s="22">
        <f>IF(C50="Yes",(AF50-AH50+(DG50-50)/AG50)/AF50,0)</f>
        <v>0.82857142857142851</v>
      </c>
      <c r="AJ50" s="11">
        <f>SUM(D50:AE50)</f>
        <v>5</v>
      </c>
      <c r="AK50" s="10">
        <f>MAX(AJ50-AL50-AM50,0)*-1</f>
        <v>0</v>
      </c>
      <c r="AL50" s="10">
        <v>10</v>
      </c>
      <c r="AM50" s="10">
        <v>3</v>
      </c>
      <c r="AN50" s="7">
        <f>AJ50+AK50+AO50</f>
        <v>5</v>
      </c>
      <c r="AO50" s="6"/>
      <c r="AP50" s="3">
        <v>0.5</v>
      </c>
      <c r="AQ50" s="15">
        <f>MIN(AN50,AL50)*AP50</f>
        <v>2.5</v>
      </c>
      <c r="AR50" s="6">
        <v>0</v>
      </c>
      <c r="AS50" s="6">
        <v>0</v>
      </c>
      <c r="AT50" s="6">
        <v>3</v>
      </c>
      <c r="AU50" s="6">
        <v>0</v>
      </c>
      <c r="AV50" s="7"/>
      <c r="AW50" s="7">
        <v>0</v>
      </c>
      <c r="AX50" s="7"/>
      <c r="AY50" s="7">
        <v>0</v>
      </c>
      <c r="AZ50" s="6"/>
      <c r="BA50" s="6">
        <v>3</v>
      </c>
      <c r="BB50" s="6"/>
      <c r="BC50" s="6">
        <v>-5</v>
      </c>
      <c r="BD50" s="7"/>
      <c r="BE50" s="7">
        <f>IF(ED50&gt;=70, 5, 0)</f>
        <v>0</v>
      </c>
      <c r="BF50" s="7"/>
      <c r="BG50" s="7"/>
      <c r="BH50" s="7">
        <v>0</v>
      </c>
      <c r="BI50" s="6"/>
      <c r="BJ50" s="6">
        <f>IF(EU50&gt;=70, 6, 0)</f>
        <v>0</v>
      </c>
      <c r="BK50" s="6">
        <v>-5</v>
      </c>
      <c r="BL50" s="7">
        <v>0</v>
      </c>
      <c r="BM50" s="7">
        <v>0</v>
      </c>
      <c r="BN50" s="7">
        <v>0</v>
      </c>
      <c r="BO50" s="6"/>
      <c r="BP50" s="6">
        <f>IF(EX50&gt;=70, 6, 0)</f>
        <v>0</v>
      </c>
      <c r="BQ50" s="6">
        <v>0</v>
      </c>
      <c r="BR50" s="7"/>
      <c r="BS50" s="7">
        <v>0</v>
      </c>
      <c r="BT50" s="7">
        <v>0</v>
      </c>
      <c r="BU50" s="6"/>
      <c r="BV50" s="6">
        <v>0</v>
      </c>
      <c r="BW50" s="6">
        <f>IF(EI50&gt;=70, 5, 0)</f>
        <v>0</v>
      </c>
      <c r="BX50" s="6">
        <v>0</v>
      </c>
      <c r="BY50" s="6">
        <v>0</v>
      </c>
      <c r="BZ50" s="6">
        <v>0</v>
      </c>
      <c r="CA50" s="6">
        <v>0</v>
      </c>
      <c r="CB50" s="6">
        <v>0</v>
      </c>
      <c r="CC50" s="6">
        <v>0</v>
      </c>
      <c r="CD50" s="6">
        <v>0</v>
      </c>
      <c r="CE50" s="6">
        <v>0</v>
      </c>
      <c r="CF50" s="6">
        <v>0</v>
      </c>
      <c r="CG50" s="6">
        <v>0</v>
      </c>
      <c r="CH50" s="6">
        <v>0</v>
      </c>
      <c r="CI50" s="6">
        <v>0</v>
      </c>
      <c r="CJ50" s="7">
        <v>0</v>
      </c>
      <c r="CK50" s="7">
        <v>0</v>
      </c>
      <c r="CL50" s="7">
        <v>0</v>
      </c>
      <c r="CM50" s="6">
        <v>0</v>
      </c>
      <c r="CN50" s="6">
        <f>IF(EQ50&gt;=70, 5, 0)</f>
        <v>0</v>
      </c>
      <c r="CO50" s="6">
        <v>0</v>
      </c>
      <c r="CP50" s="6"/>
      <c r="CQ50" s="6">
        <v>0</v>
      </c>
      <c r="CR50" s="7"/>
      <c r="CS50" s="7">
        <f>IF(FA50&gt;=70, 6, 0)</f>
        <v>6</v>
      </c>
      <c r="CT50" s="7">
        <v>0</v>
      </c>
      <c r="CU50" s="6"/>
      <c r="CV50" s="7">
        <v>6</v>
      </c>
      <c r="CW50" s="7">
        <v>0</v>
      </c>
      <c r="CX50" s="7">
        <v>0</v>
      </c>
      <c r="CY50" s="7">
        <v>6</v>
      </c>
      <c r="CZ50" s="7">
        <f>IF(AND(DQ50&gt;0,DU50&gt;0),4,0)</f>
        <v>0</v>
      </c>
      <c r="DA50" s="7">
        <f>IF(AND(ED50&gt;0,EI50&gt;0,EN50&gt;0),4,0)</f>
        <v>4</v>
      </c>
      <c r="DB50" s="7">
        <f>IF(SUM(BV50,BX50,CA50,CB50,CD50,CG50,CJ50,CK50,CM50,CO50)&gt;-1,4,0)</f>
        <v>4</v>
      </c>
      <c r="DC50" s="7">
        <f>IF(FA50&gt;0,4,0)</f>
        <v>4</v>
      </c>
      <c r="DD50" s="6"/>
      <c r="DE50" s="10">
        <f>SUM(AR50:DD50)</f>
        <v>26</v>
      </c>
      <c r="DF50" s="10">
        <v>50</v>
      </c>
      <c r="DG50" s="17">
        <f>DE50+DF50</f>
        <v>76</v>
      </c>
      <c r="DH50" s="1">
        <v>68.569999999999993</v>
      </c>
      <c r="DI50" s="18">
        <v>50</v>
      </c>
      <c r="DJ50" s="18">
        <v>100</v>
      </c>
      <c r="DK50" s="29">
        <f>AVERAGE(DI50:DJ50)</f>
        <v>75</v>
      </c>
      <c r="DL50" s="1">
        <v>58</v>
      </c>
      <c r="DM50" s="29">
        <v>85</v>
      </c>
      <c r="DN50" s="1">
        <v>95</v>
      </c>
      <c r="DO50" s="1">
        <v>95</v>
      </c>
      <c r="DP50" s="1">
        <f>IF(DO50&gt;68, 68, DO50)</f>
        <v>68</v>
      </c>
      <c r="DQ50" s="1">
        <f>MAX(DN50,DP50)</f>
        <v>95</v>
      </c>
      <c r="DR50" s="29">
        <v>0</v>
      </c>
      <c r="DS50" s="29">
        <v>0</v>
      </c>
      <c r="DT50" s="29">
        <f>IF(DS50&gt;68,68,DS50)</f>
        <v>0</v>
      </c>
      <c r="DU50" s="29">
        <f>MAX(DR50,DT50)</f>
        <v>0</v>
      </c>
      <c r="DV50" s="18">
        <v>0</v>
      </c>
      <c r="DW50" s="18">
        <v>0</v>
      </c>
      <c r="DX50" s="1"/>
      <c r="DY50" s="15">
        <f>AVERAGE(DH50,DK50:DM50, DQ50, DU50)</f>
        <v>63.594999999999999</v>
      </c>
      <c r="DZ50" s="1">
        <v>13.33</v>
      </c>
      <c r="EA50" s="1">
        <v>40</v>
      </c>
      <c r="EB50" s="1">
        <v>60</v>
      </c>
      <c r="EC50" s="1">
        <f>IF(EB50&gt;68,68,EB50)</f>
        <v>60</v>
      </c>
      <c r="ED50" s="1">
        <f>MAX(DZ50:EA50,EC50)</f>
        <v>60</v>
      </c>
      <c r="EE50" s="29">
        <v>16.670000000000002</v>
      </c>
      <c r="EF50" s="29">
        <v>60</v>
      </c>
      <c r="EG50" s="29">
        <v>53.33</v>
      </c>
      <c r="EH50" s="29">
        <f>IF(EG50&gt;68,68,EG50)</f>
        <v>53.33</v>
      </c>
      <c r="EI50" s="29">
        <f>MAX(EE50:EF50)</f>
        <v>60</v>
      </c>
      <c r="EJ50" s="1">
        <v>16.670000000000002</v>
      </c>
      <c r="EK50" s="1">
        <v>33.33</v>
      </c>
      <c r="EL50" s="1">
        <v>53.33</v>
      </c>
      <c r="EM50" s="1">
        <f>IF(EL50&gt;68,68,EL50)</f>
        <v>53.33</v>
      </c>
      <c r="EN50" s="1">
        <f>MAX(EJ50:EK50,EM50)</f>
        <v>53.33</v>
      </c>
      <c r="EO50" s="29">
        <v>0</v>
      </c>
      <c r="EP50" s="29">
        <v>0</v>
      </c>
      <c r="EQ50" s="29"/>
      <c r="ER50" s="15">
        <f>AVERAGE(ED50,EI50,EN50,EQ50)</f>
        <v>57.776666666666664</v>
      </c>
      <c r="ES50" s="1">
        <v>0</v>
      </c>
      <c r="ET50" s="1">
        <v>0</v>
      </c>
      <c r="EU50" s="1">
        <f>MIN(MAX(ES50:ET50)+0.2*FA50, 100)</f>
        <v>14.200000000000001</v>
      </c>
      <c r="EV50" s="29">
        <v>0</v>
      </c>
      <c r="EW50" s="29">
        <v>0</v>
      </c>
      <c r="EX50" s="29">
        <f>MIN(MAX(EV50:EW50)+0.15*FA50, 100)</f>
        <v>10.65</v>
      </c>
      <c r="EY50" s="1">
        <v>71</v>
      </c>
      <c r="EZ50" s="1">
        <v>0</v>
      </c>
      <c r="FA50" s="1">
        <f>MAX(EY50:EZ50)</f>
        <v>71</v>
      </c>
      <c r="FB50" s="15">
        <f>AVERAGE(EU50,EX50,FA50)</f>
        <v>31.95</v>
      </c>
      <c r="FC50" s="3">
        <v>0.25</v>
      </c>
      <c r="FD50" s="3">
        <v>0.2</v>
      </c>
      <c r="FE50" s="3">
        <v>0.25</v>
      </c>
      <c r="FF50" s="3">
        <v>0.3</v>
      </c>
      <c r="FG50" s="25">
        <f>MIN(IF(C50="Yes",AQ50+DG50,0),100)</f>
        <v>78.5</v>
      </c>
      <c r="FH50" s="25">
        <f>IF(FL50&lt;0,FG50+FL50*-4,FG50)</f>
        <v>78.5</v>
      </c>
      <c r="FI50" s="25">
        <f>MIN(IF(C50="Yes",AQ50+DY50,0), 100)</f>
        <v>66.094999999999999</v>
      </c>
      <c r="FJ50" s="25">
        <f>MIN(IF(C50="Yes",AQ50+ER50,0),100)</f>
        <v>60.276666666666664</v>
      </c>
      <c r="FK50" s="25">
        <f>MIN(IF(C50="Yes",AQ50+FB50,0), 100)</f>
        <v>34.450000000000003</v>
      </c>
      <c r="FL50" s="26">
        <f>FC50*FG50+FD50*FI50+FE50*FJ50+FF50*FK50</f>
        <v>58.24816666666667</v>
      </c>
      <c r="FM50" s="26">
        <f>FC50*FH50+FD50*FI50+FE50*FJ50+FF50*FK50</f>
        <v>58.24816666666667</v>
      </c>
    </row>
    <row r="51" spans="1:169" customFormat="1" x14ac:dyDescent="0.3">
      <c r="A51" s="30">
        <v>1402017175</v>
      </c>
      <c r="B51" t="s">
        <v>105</v>
      </c>
      <c r="C51" s="2" t="s">
        <v>107</v>
      </c>
      <c r="D51" s="6"/>
      <c r="E51" s="6"/>
      <c r="F51" s="7"/>
      <c r="G51" s="7"/>
      <c r="H51" s="6">
        <v>0</v>
      </c>
      <c r="I51" s="6"/>
      <c r="J51" s="7"/>
      <c r="K51" s="7"/>
      <c r="L51" s="6"/>
      <c r="M51" s="8"/>
      <c r="N51" s="7"/>
      <c r="O51" s="7"/>
      <c r="P51" s="6"/>
      <c r="Q51" s="8"/>
      <c r="R51" s="7">
        <v>1</v>
      </c>
      <c r="S51" s="7"/>
      <c r="T51" s="6"/>
      <c r="U51" s="6"/>
      <c r="V51" s="7"/>
      <c r="W51" s="7"/>
      <c r="X51" s="6"/>
      <c r="Y51" s="6"/>
      <c r="Z51" s="7"/>
      <c r="AA51" s="7"/>
      <c r="AB51" s="6"/>
      <c r="AC51" s="6"/>
      <c r="AD51" s="7"/>
      <c r="AE51" s="8"/>
      <c r="AF51" s="10">
        <v>14</v>
      </c>
      <c r="AG51" s="10">
        <v>10</v>
      </c>
      <c r="AH51" s="10">
        <f>COUNT(D51:AE51)</f>
        <v>2</v>
      </c>
      <c r="AI51" s="22">
        <f>IF(C51="Yes",(AF51-AH51+(DG51-50)/AG51)/AF51,0)</f>
        <v>1.157142857142857</v>
      </c>
      <c r="AJ51" s="11">
        <f>SUM(D51:AE51)</f>
        <v>1</v>
      </c>
      <c r="AK51" s="10">
        <f>MAX(AJ51-AL51-AM51,0)*-1</f>
        <v>0</v>
      </c>
      <c r="AL51" s="10">
        <v>10</v>
      </c>
      <c r="AM51" s="10">
        <v>3</v>
      </c>
      <c r="AN51" s="7">
        <f>AJ51+AK51+AO51</f>
        <v>1</v>
      </c>
      <c r="AO51" s="6"/>
      <c r="AP51" s="3">
        <v>0.5</v>
      </c>
      <c r="AQ51" s="15">
        <f>MIN(AN51,AL51)*AP51</f>
        <v>0.5</v>
      </c>
      <c r="AR51" s="6">
        <v>0</v>
      </c>
      <c r="AS51" s="6">
        <v>0</v>
      </c>
      <c r="AT51" s="6">
        <v>4</v>
      </c>
      <c r="AU51" s="6">
        <v>0</v>
      </c>
      <c r="AV51" s="7">
        <v>-5</v>
      </c>
      <c r="AW51" s="7">
        <v>0</v>
      </c>
      <c r="AX51" s="7"/>
      <c r="AY51" s="7">
        <v>0</v>
      </c>
      <c r="AZ51" s="6"/>
      <c r="BA51" s="6">
        <v>3</v>
      </c>
      <c r="BB51" s="6"/>
      <c r="BC51" s="6">
        <v>-5</v>
      </c>
      <c r="BD51" s="7"/>
      <c r="BE51" s="7">
        <f>IF(ED51&gt;=70, 5, 0)</f>
        <v>0</v>
      </c>
      <c r="BF51" s="7"/>
      <c r="BG51" s="7"/>
      <c r="BH51" s="7">
        <v>0</v>
      </c>
      <c r="BI51" s="6"/>
      <c r="BJ51" s="6">
        <f>IF(EU51&gt;=70, 6, 0)</f>
        <v>0</v>
      </c>
      <c r="BK51" s="6">
        <v>-5</v>
      </c>
      <c r="BL51" s="7">
        <v>0</v>
      </c>
      <c r="BM51" s="7">
        <v>0</v>
      </c>
      <c r="BN51" s="7">
        <v>0</v>
      </c>
      <c r="BO51" s="6"/>
      <c r="BP51" s="6">
        <f>IF(EX51&gt;=70, 6, 0)</f>
        <v>0</v>
      </c>
      <c r="BQ51" s="6">
        <v>0</v>
      </c>
      <c r="BR51" s="7"/>
      <c r="BS51" s="7">
        <v>0</v>
      </c>
      <c r="BT51" s="7">
        <v>0</v>
      </c>
      <c r="BU51" s="6"/>
      <c r="BV51" s="6">
        <v>0</v>
      </c>
      <c r="BW51" s="6">
        <f>IF(EI51&gt;=70, 5, 0)</f>
        <v>5</v>
      </c>
      <c r="BX51" s="6">
        <v>0</v>
      </c>
      <c r="BY51" s="6">
        <v>0</v>
      </c>
      <c r="BZ51" s="6">
        <v>0</v>
      </c>
      <c r="CA51" s="6">
        <v>0</v>
      </c>
      <c r="CB51" s="6">
        <v>0</v>
      </c>
      <c r="CC51" s="6">
        <v>0</v>
      </c>
      <c r="CD51" s="6">
        <v>0</v>
      </c>
      <c r="CE51" s="6">
        <v>0</v>
      </c>
      <c r="CF51" s="6">
        <v>0</v>
      </c>
      <c r="CG51" s="6">
        <v>0</v>
      </c>
      <c r="CH51" s="6">
        <v>0</v>
      </c>
      <c r="CI51" s="6">
        <v>0</v>
      </c>
      <c r="CJ51" s="7">
        <v>0</v>
      </c>
      <c r="CK51" s="7">
        <v>0</v>
      </c>
      <c r="CL51" s="7">
        <v>0</v>
      </c>
      <c r="CM51" s="6">
        <v>0</v>
      </c>
      <c r="CN51" s="6">
        <f>IF(EQ51&gt;=70, 5, 0)</f>
        <v>0</v>
      </c>
      <c r="CO51" s="6">
        <v>-5</v>
      </c>
      <c r="CP51" s="6"/>
      <c r="CQ51" s="6">
        <v>0</v>
      </c>
      <c r="CR51" s="7"/>
      <c r="CS51" s="7">
        <f>IF(FA51&gt;=70, 6, 0)</f>
        <v>0</v>
      </c>
      <c r="CT51" s="7">
        <v>-5</v>
      </c>
      <c r="CU51" s="6"/>
      <c r="CV51" s="7">
        <v>6</v>
      </c>
      <c r="CW51" s="7">
        <v>6</v>
      </c>
      <c r="CX51" s="7">
        <v>0</v>
      </c>
      <c r="CY51" s="7">
        <v>0</v>
      </c>
      <c r="CZ51" s="7">
        <f>IF(AND(DQ51&gt;0,DU51&gt;0),4,0)</f>
        <v>0</v>
      </c>
      <c r="DA51" s="7">
        <f>IF(AND(ED51&gt;0,EI51&gt;0,EN51&gt;0),4,0)</f>
        <v>4</v>
      </c>
      <c r="DB51" s="7">
        <f>IF(SUM(BV51,BX51,CA51,CB51,CD51,CG51,CJ51,CK51,CM51,CO51)&gt;-1,4,0)</f>
        <v>0</v>
      </c>
      <c r="DC51" s="7">
        <f>IF(FA51&gt;0,4,0)</f>
        <v>4</v>
      </c>
      <c r="DD51" s="6">
        <f>5+5+5+5+5+5+5</f>
        <v>35</v>
      </c>
      <c r="DE51" s="10">
        <f>SUM(AR51:DD51)</f>
        <v>42</v>
      </c>
      <c r="DF51" s="10">
        <v>50</v>
      </c>
      <c r="DG51" s="17">
        <f>DE51+DF51</f>
        <v>92</v>
      </c>
      <c r="DH51" s="1">
        <v>71.430000000000007</v>
      </c>
      <c r="DI51" s="18">
        <v>75</v>
      </c>
      <c r="DJ51" s="18">
        <v>0</v>
      </c>
      <c r="DK51" s="29">
        <f>AVERAGE(DI51:DJ51)</f>
        <v>37.5</v>
      </c>
      <c r="DL51" s="1">
        <v>0</v>
      </c>
      <c r="DM51" s="29">
        <v>35</v>
      </c>
      <c r="DN51" s="1">
        <v>0</v>
      </c>
      <c r="DO51" s="1">
        <v>0</v>
      </c>
      <c r="DP51" s="1">
        <f>IF(DO51&gt;68, 68, DO51)</f>
        <v>0</v>
      </c>
      <c r="DQ51" s="1">
        <f>MAX(DN51,DP51)</f>
        <v>0</v>
      </c>
      <c r="DR51" s="29">
        <v>0</v>
      </c>
      <c r="DS51" s="29"/>
      <c r="DT51" s="29">
        <f>IF(DS51&gt;68,68,DS51)</f>
        <v>0</v>
      </c>
      <c r="DU51" s="29">
        <f>MAX(DR51,DT51)</f>
        <v>0</v>
      </c>
      <c r="DV51" s="18">
        <v>0</v>
      </c>
      <c r="DW51" s="18">
        <v>0</v>
      </c>
      <c r="DX51" s="1"/>
      <c r="DY51" s="15">
        <f>AVERAGE(DH51,DK51:DM51, DQ51, DU51)</f>
        <v>23.988333333333333</v>
      </c>
      <c r="DZ51" s="1">
        <v>26.67</v>
      </c>
      <c r="EA51" s="1">
        <v>46.67</v>
      </c>
      <c r="EB51" s="1">
        <v>0</v>
      </c>
      <c r="EC51" s="1">
        <f>IF(EB51&gt;68,68,EB51)</f>
        <v>0</v>
      </c>
      <c r="ED51" s="1">
        <f>MAX(DZ51:EA51,EC51)</f>
        <v>46.67</v>
      </c>
      <c r="EE51" s="29">
        <v>44.44</v>
      </c>
      <c r="EF51" s="29">
        <v>73.33</v>
      </c>
      <c r="EG51" s="29">
        <v>0</v>
      </c>
      <c r="EH51" s="29">
        <f>IF(EG51&gt;68,68,EG51)</f>
        <v>0</v>
      </c>
      <c r="EI51" s="29">
        <f>MAX(EE51:EF51)</f>
        <v>73.33</v>
      </c>
      <c r="EJ51" s="1">
        <v>44.44</v>
      </c>
      <c r="EK51" s="1">
        <v>80</v>
      </c>
      <c r="EL51" s="1">
        <v>0</v>
      </c>
      <c r="EM51" s="1">
        <f>IF(EL51&gt;68,68,EL51)</f>
        <v>0</v>
      </c>
      <c r="EN51" s="1">
        <f>MAX(EJ51:EK51,EM51)</f>
        <v>80</v>
      </c>
      <c r="EO51" s="29">
        <v>0</v>
      </c>
      <c r="EP51" s="29">
        <v>0</v>
      </c>
      <c r="EQ51" s="29"/>
      <c r="ER51" s="15">
        <f>AVERAGE(ED51,EI51,EN51,EQ51)</f>
        <v>66.666666666666671</v>
      </c>
      <c r="ES51" s="1">
        <v>0</v>
      </c>
      <c r="ET51" s="1">
        <v>0</v>
      </c>
      <c r="EU51" s="1">
        <f>MIN(MAX(ES51:ET51)+0.2*FA51, 100)</f>
        <v>12</v>
      </c>
      <c r="EV51" s="29">
        <v>50</v>
      </c>
      <c r="EW51" s="29">
        <v>0</v>
      </c>
      <c r="EX51" s="29">
        <f>MIN(MAX(EV51:EW51)+0.15*FA51, 100)</f>
        <v>59</v>
      </c>
      <c r="EY51" s="1">
        <v>60</v>
      </c>
      <c r="EZ51" s="1">
        <v>0</v>
      </c>
      <c r="FA51" s="1">
        <f>MAX(EY51:EZ51)</f>
        <v>60</v>
      </c>
      <c r="FB51" s="15">
        <f>AVERAGE(EU51,EX51,FA51)</f>
        <v>43.666666666666664</v>
      </c>
      <c r="FC51" s="3">
        <v>0.25</v>
      </c>
      <c r="FD51" s="3">
        <v>0.2</v>
      </c>
      <c r="FE51" s="3">
        <v>0.25</v>
      </c>
      <c r="FF51" s="3">
        <v>0.3</v>
      </c>
      <c r="FG51" s="25">
        <f>MIN(IF(C51="Yes",AQ51+DG51,0),100)</f>
        <v>92.5</v>
      </c>
      <c r="FH51" s="25">
        <f>IF(FL51&lt;0,FG51+FL51*-4,FG51)</f>
        <v>92.5</v>
      </c>
      <c r="FI51" s="25">
        <f>MIN(IF(C51="Yes",AQ51+DY51,0), 100)</f>
        <v>24.488333333333333</v>
      </c>
      <c r="FJ51" s="25">
        <f>MIN(IF(C51="Yes",AQ51+ER51,0),100)</f>
        <v>67.166666666666671</v>
      </c>
      <c r="FK51" s="25">
        <f>MIN(IF(C51="Yes",AQ51+FB51,0), 100)</f>
        <v>44.166666666666664</v>
      </c>
      <c r="FL51" s="26">
        <f>FC51*FG51+FD51*FI51+FE51*FJ51+FF51*FK51</f>
        <v>58.064333333333337</v>
      </c>
      <c r="FM51" s="26">
        <f>FC51*FH51+FD51*FI51+FE51*FJ51+FF51*FK51</f>
        <v>58.064333333333337</v>
      </c>
    </row>
    <row r="52" spans="1:169" customFormat="1" x14ac:dyDescent="0.3">
      <c r="A52">
        <v>1402019093</v>
      </c>
      <c r="B52" t="s">
        <v>105</v>
      </c>
      <c r="C52" s="2" t="s">
        <v>107</v>
      </c>
      <c r="D52" s="6">
        <v>1</v>
      </c>
      <c r="E52" s="6"/>
      <c r="F52" s="7"/>
      <c r="G52" s="7">
        <v>1</v>
      </c>
      <c r="H52" s="6">
        <v>1</v>
      </c>
      <c r="I52" s="6">
        <v>1</v>
      </c>
      <c r="J52" s="7"/>
      <c r="K52" s="7"/>
      <c r="L52" s="6"/>
      <c r="M52" s="8"/>
      <c r="N52" s="7"/>
      <c r="O52" s="7"/>
      <c r="P52" s="6"/>
      <c r="Q52" s="8"/>
      <c r="R52" s="7">
        <v>1</v>
      </c>
      <c r="S52" s="7"/>
      <c r="T52" s="6"/>
      <c r="U52" s="16"/>
      <c r="V52" s="7"/>
      <c r="W52" s="7"/>
      <c r="X52" s="6"/>
      <c r="Y52" s="6"/>
      <c r="Z52" s="7"/>
      <c r="AA52" s="7"/>
      <c r="AB52" s="6">
        <v>1</v>
      </c>
      <c r="AC52" s="6"/>
      <c r="AD52" s="7"/>
      <c r="AE52" s="8"/>
      <c r="AF52" s="10">
        <v>14</v>
      </c>
      <c r="AG52" s="10">
        <v>10</v>
      </c>
      <c r="AH52" s="10">
        <f>COUNT(D52:AE52)</f>
        <v>6</v>
      </c>
      <c r="AI52" s="22">
        <f>IF(C52="Yes",(AF52-AH52+(DG52-50)/AG52)/AF52,0)</f>
        <v>0.79999999999999993</v>
      </c>
      <c r="AJ52" s="11">
        <f>SUM(D52:AE52)</f>
        <v>6</v>
      </c>
      <c r="AK52" s="10">
        <f>MAX(AJ52-AL52-AM52,0)*-1</f>
        <v>0</v>
      </c>
      <c r="AL52" s="10">
        <v>10</v>
      </c>
      <c r="AM52" s="10">
        <v>3</v>
      </c>
      <c r="AN52" s="7">
        <f>AJ52+AK52+AO52</f>
        <v>9</v>
      </c>
      <c r="AO52" s="6">
        <v>3</v>
      </c>
      <c r="AP52" s="3">
        <v>0.5</v>
      </c>
      <c r="AQ52" s="15">
        <f>MIN(AN52,AL52)*AP52</f>
        <v>4.5</v>
      </c>
      <c r="AR52" s="6">
        <v>0</v>
      </c>
      <c r="AS52" s="6">
        <v>0</v>
      </c>
      <c r="AT52" s="6">
        <v>3</v>
      </c>
      <c r="AU52" s="6">
        <v>0</v>
      </c>
      <c r="AV52" s="7"/>
      <c r="AW52" s="7">
        <v>0</v>
      </c>
      <c r="AX52" s="7"/>
      <c r="AY52" s="7">
        <v>0</v>
      </c>
      <c r="AZ52" s="6"/>
      <c r="BA52" s="6">
        <v>0</v>
      </c>
      <c r="BB52" s="6"/>
      <c r="BC52" s="6">
        <v>0</v>
      </c>
      <c r="BD52" s="7"/>
      <c r="BE52" s="7">
        <f>IF(ED52&gt;=70, 5, 0)</f>
        <v>0</v>
      </c>
      <c r="BF52" s="7"/>
      <c r="BG52" s="7"/>
      <c r="BH52" s="7">
        <v>0</v>
      </c>
      <c r="BI52" s="6"/>
      <c r="BJ52" s="6">
        <f>IF(EU52&gt;=70, 6, 0)</f>
        <v>0</v>
      </c>
      <c r="BK52" s="6">
        <v>0</v>
      </c>
      <c r="BL52" s="7">
        <v>0</v>
      </c>
      <c r="BM52" s="7">
        <v>0</v>
      </c>
      <c r="BN52" s="7">
        <v>0</v>
      </c>
      <c r="BO52" s="6"/>
      <c r="BP52" s="6">
        <f>IF(EX52&gt;=70, 6, 0)</f>
        <v>0</v>
      </c>
      <c r="BQ52" s="6">
        <v>0</v>
      </c>
      <c r="BR52" s="7"/>
      <c r="BS52" s="7">
        <v>0</v>
      </c>
      <c r="BT52" s="7">
        <v>0</v>
      </c>
      <c r="BU52" s="6">
        <v>5</v>
      </c>
      <c r="BV52" s="6">
        <v>0</v>
      </c>
      <c r="BW52" s="6">
        <f>IF(EI52&gt;=70, 5, 0)</f>
        <v>0</v>
      </c>
      <c r="BX52" s="6">
        <v>0</v>
      </c>
      <c r="BY52" s="6">
        <v>0</v>
      </c>
      <c r="BZ52" s="6">
        <v>0</v>
      </c>
      <c r="CA52" s="6">
        <v>0</v>
      </c>
      <c r="CB52" s="6">
        <v>0</v>
      </c>
      <c r="CC52" s="6">
        <v>0</v>
      </c>
      <c r="CD52" s="6">
        <v>0</v>
      </c>
      <c r="CE52" s="6">
        <v>0</v>
      </c>
      <c r="CF52" s="6">
        <v>0</v>
      </c>
      <c r="CG52" s="6">
        <v>0</v>
      </c>
      <c r="CH52" s="6">
        <v>0</v>
      </c>
      <c r="CI52" s="6">
        <v>0</v>
      </c>
      <c r="CJ52" s="7">
        <v>0</v>
      </c>
      <c r="CK52" s="7">
        <v>0</v>
      </c>
      <c r="CL52" s="7">
        <v>0</v>
      </c>
      <c r="CM52" s="6">
        <v>0</v>
      </c>
      <c r="CN52" s="6">
        <f>IF(EQ52&gt;=70, 5, 0)</f>
        <v>0</v>
      </c>
      <c r="CO52" s="6">
        <v>0</v>
      </c>
      <c r="CP52" s="6"/>
      <c r="CQ52" s="6">
        <v>0</v>
      </c>
      <c r="CR52" s="7"/>
      <c r="CS52" s="7">
        <f>IF(FA52&gt;=70, 6, 0)</f>
        <v>0</v>
      </c>
      <c r="CT52" s="7">
        <v>0</v>
      </c>
      <c r="CU52" s="6"/>
      <c r="CV52" s="7">
        <v>6</v>
      </c>
      <c r="CW52" s="7">
        <v>0</v>
      </c>
      <c r="CX52" s="7">
        <v>0</v>
      </c>
      <c r="CY52" s="7">
        <v>6</v>
      </c>
      <c r="CZ52" s="7">
        <f>IF(AND(DQ52&gt;0,DU52&gt;0),4,0)</f>
        <v>4</v>
      </c>
      <c r="DA52" s="7">
        <f>IF(AND(ED52&gt;0,EI52&gt;0,EN52&gt;0),4,0)</f>
        <v>4</v>
      </c>
      <c r="DB52" s="7">
        <f>IF(SUM(BV52,BX52,CA52,CB52,CD52,CG52,CJ52,CK52,CM52,CO52)&gt;-1,4,0)</f>
        <v>4</v>
      </c>
      <c r="DC52" s="7">
        <f>IF(FA52&gt;0,4,0)</f>
        <v>0</v>
      </c>
      <c r="DD52" s="6"/>
      <c r="DE52" s="10">
        <f>SUM(AR52:DD52)</f>
        <v>32</v>
      </c>
      <c r="DF52" s="10">
        <v>50</v>
      </c>
      <c r="DG52" s="17">
        <f>DE52+DF52</f>
        <v>82</v>
      </c>
      <c r="DH52" s="1">
        <v>74.290000000000006</v>
      </c>
      <c r="DI52" s="18">
        <v>100</v>
      </c>
      <c r="DJ52" s="18">
        <v>50</v>
      </c>
      <c r="DK52" s="29">
        <f>AVERAGE(DI52:DJ52)</f>
        <v>75</v>
      </c>
      <c r="DL52" s="1">
        <v>0</v>
      </c>
      <c r="DM52" s="29">
        <v>70</v>
      </c>
      <c r="DN52" s="1">
        <v>48</v>
      </c>
      <c r="DO52" s="1">
        <v>48</v>
      </c>
      <c r="DP52" s="1">
        <f>IF(DO52&gt;68, 68, DO52)</f>
        <v>48</v>
      </c>
      <c r="DQ52" s="1">
        <f>MAX(DN52,DP52)</f>
        <v>48</v>
      </c>
      <c r="DR52" s="29">
        <v>0</v>
      </c>
      <c r="DS52" s="29">
        <v>50</v>
      </c>
      <c r="DT52" s="29">
        <f>IF(DS52&gt;68,68,DS52)</f>
        <v>50</v>
      </c>
      <c r="DU52" s="29">
        <f>MAX(DR52,DT52)</f>
        <v>50</v>
      </c>
      <c r="DV52" s="18">
        <v>0</v>
      </c>
      <c r="DW52" s="18">
        <v>0</v>
      </c>
      <c r="DX52" s="1"/>
      <c r="DY52" s="15">
        <f>AVERAGE(DH52,DK52:DM52, DQ52, DU52)</f>
        <v>52.881666666666668</v>
      </c>
      <c r="DZ52" s="1">
        <v>46.67</v>
      </c>
      <c r="EA52" s="1">
        <v>53.33</v>
      </c>
      <c r="EB52" s="1">
        <v>0</v>
      </c>
      <c r="EC52" s="1">
        <f>IF(EB52&gt;68,68,EB52)</f>
        <v>0</v>
      </c>
      <c r="ED52" s="1">
        <f>MAX(DZ52:EA52,EC52)</f>
        <v>53.33</v>
      </c>
      <c r="EE52" s="29">
        <v>27.78</v>
      </c>
      <c r="EF52" s="29">
        <v>60</v>
      </c>
      <c r="EG52" s="29">
        <v>0</v>
      </c>
      <c r="EH52" s="29">
        <f>IF(EG52&gt;68,68,EG52)</f>
        <v>0</v>
      </c>
      <c r="EI52" s="29">
        <f>MAX(EE52:EF52)</f>
        <v>60</v>
      </c>
      <c r="EJ52" s="1">
        <v>27.78</v>
      </c>
      <c r="EK52" s="1">
        <v>60</v>
      </c>
      <c r="EL52" s="1">
        <v>20</v>
      </c>
      <c r="EM52" s="1">
        <f>IF(EL52&gt;68,68,EL52)</f>
        <v>20</v>
      </c>
      <c r="EN52" s="1">
        <f>MAX(EJ52:EK52,EM52)</f>
        <v>60</v>
      </c>
      <c r="EO52" s="29">
        <v>0</v>
      </c>
      <c r="EP52" s="29">
        <v>0</v>
      </c>
      <c r="EQ52" s="29"/>
      <c r="ER52" s="15">
        <f>AVERAGE(ED52,EI52,EN52,EQ52)</f>
        <v>57.776666666666664</v>
      </c>
      <c r="ES52" s="1">
        <v>20</v>
      </c>
      <c r="ET52" s="1">
        <v>0</v>
      </c>
      <c r="EU52" s="1">
        <f>MIN(MAX(ES52:ET52)+0.2*FA52, 100)</f>
        <v>20</v>
      </c>
      <c r="EV52" s="29">
        <v>50</v>
      </c>
      <c r="EW52" s="29">
        <v>0</v>
      </c>
      <c r="EX52" s="29">
        <f>MIN(MAX(EV52:EW52)+0.15*FA52, 100)</f>
        <v>50</v>
      </c>
      <c r="EY52" s="1">
        <v>0</v>
      </c>
      <c r="EZ52" s="1">
        <v>0</v>
      </c>
      <c r="FA52" s="1">
        <f>MAX(EY52:EZ52)</f>
        <v>0</v>
      </c>
      <c r="FB52" s="15">
        <f>AVERAGE(EU52,EX52,FA52)</f>
        <v>23.333333333333332</v>
      </c>
      <c r="FC52" s="3">
        <v>0.25</v>
      </c>
      <c r="FD52" s="3">
        <v>0.2</v>
      </c>
      <c r="FE52" s="3">
        <v>0.25</v>
      </c>
      <c r="FF52" s="3">
        <v>0.3</v>
      </c>
      <c r="FG52" s="25">
        <f>MIN(IF(C52="Yes",AQ52+DG52,0),100)</f>
        <v>86.5</v>
      </c>
      <c r="FH52" s="25">
        <f>IF(FL52&lt;0,FG52+FL52*-4,FG52)</f>
        <v>86.5</v>
      </c>
      <c r="FI52" s="25">
        <f>MIN(IF(C52="Yes",AQ52+DY52,0), 100)</f>
        <v>57.381666666666668</v>
      </c>
      <c r="FJ52" s="25">
        <f>MIN(IF(C52="Yes",AQ52+ER52,0),100)</f>
        <v>62.276666666666664</v>
      </c>
      <c r="FK52" s="25">
        <f>MIN(IF(C52="Yes",AQ52+FB52,0), 100)</f>
        <v>27.833333333333332</v>
      </c>
      <c r="FL52" s="26">
        <f>FC52*FG52+FD52*FI52+FE52*FJ52+FF52*FK52</f>
        <v>57.020500000000006</v>
      </c>
      <c r="FM52" s="26">
        <f>FC52*FH52+FD52*FI52+FE52*FJ52+FF52*FK52</f>
        <v>57.020500000000006</v>
      </c>
    </row>
    <row r="53" spans="1:169" customFormat="1" x14ac:dyDescent="0.3">
      <c r="A53">
        <v>1402019016</v>
      </c>
      <c r="B53" t="s">
        <v>105</v>
      </c>
      <c r="C53" s="2" t="s">
        <v>107</v>
      </c>
      <c r="D53" s="6"/>
      <c r="E53" s="6"/>
      <c r="F53" s="7">
        <v>1</v>
      </c>
      <c r="G53" s="7"/>
      <c r="H53" s="6"/>
      <c r="I53" s="6"/>
      <c r="J53" s="7">
        <v>0</v>
      </c>
      <c r="K53" s="7">
        <v>1</v>
      </c>
      <c r="L53" s="6"/>
      <c r="M53" s="8"/>
      <c r="N53" s="7"/>
      <c r="O53" s="7"/>
      <c r="P53" s="6"/>
      <c r="Q53" s="8"/>
      <c r="R53" s="7">
        <v>1</v>
      </c>
      <c r="S53" s="7"/>
      <c r="T53" s="6"/>
      <c r="U53" s="16"/>
      <c r="V53" s="7"/>
      <c r="W53" s="7"/>
      <c r="X53" s="6"/>
      <c r="Y53" s="6"/>
      <c r="Z53" s="7"/>
      <c r="AA53" s="7"/>
      <c r="AB53" s="6"/>
      <c r="AC53" s="6"/>
      <c r="AD53" s="7"/>
      <c r="AE53" s="8"/>
      <c r="AF53" s="10">
        <v>14</v>
      </c>
      <c r="AG53" s="10">
        <v>10</v>
      </c>
      <c r="AH53" s="10">
        <f>COUNT(D53:AE53)</f>
        <v>4</v>
      </c>
      <c r="AI53" s="22">
        <f>IF(C53="Yes",(AF53-AH53+(DG53-50)/AG53)/AF53,0)</f>
        <v>1.1285714285714286</v>
      </c>
      <c r="AJ53" s="11">
        <f>SUM(D53:AE53)</f>
        <v>3</v>
      </c>
      <c r="AK53" s="10">
        <f>MAX(AJ53-AL53-AM53,0)*-1</f>
        <v>0</v>
      </c>
      <c r="AL53" s="10">
        <v>10</v>
      </c>
      <c r="AM53" s="10">
        <v>3</v>
      </c>
      <c r="AN53" s="7">
        <f>AJ53+AK53+AO53</f>
        <v>3</v>
      </c>
      <c r="AO53" s="6"/>
      <c r="AP53" s="3">
        <v>0.5</v>
      </c>
      <c r="AQ53" s="15">
        <f>MIN(AN53,AL53)*AP53</f>
        <v>1.5</v>
      </c>
      <c r="AR53" s="6">
        <v>0</v>
      </c>
      <c r="AS53" s="6">
        <v>0</v>
      </c>
      <c r="AT53" s="6">
        <v>2</v>
      </c>
      <c r="AU53" s="6">
        <v>0</v>
      </c>
      <c r="AV53" s="7"/>
      <c r="AW53" s="7">
        <v>0</v>
      </c>
      <c r="AX53" s="7"/>
      <c r="AY53" s="7">
        <v>0</v>
      </c>
      <c r="AZ53" s="6"/>
      <c r="BA53" s="6">
        <v>0</v>
      </c>
      <c r="BB53" s="6"/>
      <c r="BC53" s="6">
        <v>0</v>
      </c>
      <c r="BD53" s="7"/>
      <c r="BE53" s="7">
        <f>IF(ED53&gt;=70, 5, 0)</f>
        <v>0</v>
      </c>
      <c r="BF53" s="7"/>
      <c r="BG53" s="7"/>
      <c r="BH53" s="7">
        <v>0</v>
      </c>
      <c r="BI53" s="6"/>
      <c r="BJ53" s="6">
        <f>IF(EU53&gt;=70, 6, 0)</f>
        <v>0</v>
      </c>
      <c r="BK53" s="6">
        <v>-5</v>
      </c>
      <c r="BL53" s="7">
        <v>0</v>
      </c>
      <c r="BM53" s="7">
        <v>0</v>
      </c>
      <c r="BN53" s="7">
        <v>0</v>
      </c>
      <c r="BO53" s="6">
        <v>2</v>
      </c>
      <c r="BP53" s="6">
        <f>IF(EX53&gt;=70, 6, 0)</f>
        <v>0</v>
      </c>
      <c r="BQ53" s="6">
        <v>-5</v>
      </c>
      <c r="BR53" s="7"/>
      <c r="BS53" s="7">
        <v>0</v>
      </c>
      <c r="BT53" s="7">
        <v>0</v>
      </c>
      <c r="BU53" s="6">
        <v>5</v>
      </c>
      <c r="BV53" s="6">
        <v>0</v>
      </c>
      <c r="BW53" s="6">
        <f>IF(EI53&gt;=70, 5, 0)</f>
        <v>5</v>
      </c>
      <c r="BX53" s="6">
        <v>0</v>
      </c>
      <c r="BY53" s="6">
        <v>0</v>
      </c>
      <c r="BZ53" s="6">
        <v>0</v>
      </c>
      <c r="CA53" s="6">
        <v>0</v>
      </c>
      <c r="CB53" s="6">
        <v>0</v>
      </c>
      <c r="CC53" s="6">
        <v>0</v>
      </c>
      <c r="CD53" s="6">
        <v>0</v>
      </c>
      <c r="CE53" s="6">
        <v>0</v>
      </c>
      <c r="CF53" s="6">
        <v>0</v>
      </c>
      <c r="CG53" s="6">
        <v>0</v>
      </c>
      <c r="CH53" s="6">
        <v>0</v>
      </c>
      <c r="CI53" s="6">
        <v>0</v>
      </c>
      <c r="CJ53" s="7">
        <v>0</v>
      </c>
      <c r="CK53" s="7">
        <v>0</v>
      </c>
      <c r="CL53" s="7">
        <v>0</v>
      </c>
      <c r="CM53" s="6">
        <v>0</v>
      </c>
      <c r="CN53" s="6">
        <f>IF(EQ53&gt;=70, 5, 0)</f>
        <v>0</v>
      </c>
      <c r="CO53" s="6">
        <v>0</v>
      </c>
      <c r="CP53" s="6"/>
      <c r="CQ53" s="6">
        <v>0</v>
      </c>
      <c r="CR53" s="7"/>
      <c r="CS53" s="7">
        <f>IF(FA53&gt;=70, 6, 0)</f>
        <v>0</v>
      </c>
      <c r="CT53" s="7">
        <v>0</v>
      </c>
      <c r="CU53" s="6">
        <v>20</v>
      </c>
      <c r="CV53" s="7">
        <v>6</v>
      </c>
      <c r="CW53" s="7">
        <v>0</v>
      </c>
      <c r="CX53" s="7">
        <v>15</v>
      </c>
      <c r="CY53" s="7">
        <v>0</v>
      </c>
      <c r="CZ53" s="7">
        <f>IF(AND(DQ53&gt;0,DU53&gt;0),4,0)</f>
        <v>0</v>
      </c>
      <c r="DA53" s="7">
        <f>IF(AND(ED53&gt;0,EI53&gt;0,EN53&gt;0),4,0)</f>
        <v>4</v>
      </c>
      <c r="DB53" s="7">
        <f>IF(SUM(BV53,BX53,CA53,CB53,CD53,CG53,CJ53,CK53,CM53,CO53)&gt;-1,4,0)</f>
        <v>4</v>
      </c>
      <c r="DC53" s="7">
        <f>IF(FA53&gt;0,4,0)</f>
        <v>0</v>
      </c>
      <c r="DD53" s="6">
        <v>5</v>
      </c>
      <c r="DE53" s="10">
        <f>SUM(AR53:DD53)</f>
        <v>58</v>
      </c>
      <c r="DF53" s="10">
        <v>50</v>
      </c>
      <c r="DG53" s="17">
        <f>DE53+DF53</f>
        <v>108</v>
      </c>
      <c r="DH53" s="1">
        <v>62.86</v>
      </c>
      <c r="DI53" s="18">
        <v>75</v>
      </c>
      <c r="DJ53" s="18">
        <v>50</v>
      </c>
      <c r="DK53" s="29">
        <f>AVERAGE(DI53:DJ53)</f>
        <v>62.5</v>
      </c>
      <c r="DL53" s="1">
        <v>0</v>
      </c>
      <c r="DM53" s="29">
        <v>55</v>
      </c>
      <c r="DN53" s="1">
        <v>0</v>
      </c>
      <c r="DO53" s="1">
        <v>90</v>
      </c>
      <c r="DP53" s="1">
        <f>IF(DO53&gt;68, 68, DO53)</f>
        <v>68</v>
      </c>
      <c r="DQ53" s="1">
        <f>MAX(DN53,DP53)</f>
        <v>68</v>
      </c>
      <c r="DR53" s="29">
        <v>0</v>
      </c>
      <c r="DS53" s="29"/>
      <c r="DT53" s="29">
        <f>IF(DS53&gt;68,68,DS53)</f>
        <v>0</v>
      </c>
      <c r="DU53" s="29">
        <f>MAX(DR53,DT53)</f>
        <v>0</v>
      </c>
      <c r="DV53" s="18">
        <v>0</v>
      </c>
      <c r="DW53" s="18">
        <v>0</v>
      </c>
      <c r="DX53" s="1"/>
      <c r="DY53" s="15">
        <f>AVERAGE(DH53,DK53:DM53, DQ53, DU53)</f>
        <v>41.393333333333338</v>
      </c>
      <c r="DZ53" s="1">
        <v>26.67</v>
      </c>
      <c r="EA53" s="1">
        <v>53.33</v>
      </c>
      <c r="EB53" s="1">
        <v>0</v>
      </c>
      <c r="EC53" s="1">
        <f>IF(EB53&gt;68,68,EB53)</f>
        <v>0</v>
      </c>
      <c r="ED53" s="1">
        <f>MAX(DZ53:EA53,EC53)</f>
        <v>53.33</v>
      </c>
      <c r="EE53" s="29">
        <v>16.670000000000002</v>
      </c>
      <c r="EF53" s="29">
        <v>73.33</v>
      </c>
      <c r="EG53" s="29">
        <v>53.33</v>
      </c>
      <c r="EH53" s="29">
        <f>IF(EG53&gt;68,68,EG53)</f>
        <v>53.33</v>
      </c>
      <c r="EI53" s="29">
        <f>MAX(EE53:EF53)</f>
        <v>73.33</v>
      </c>
      <c r="EJ53" s="1">
        <v>16.670000000000002</v>
      </c>
      <c r="EK53" s="1">
        <v>53.33</v>
      </c>
      <c r="EL53" s="1">
        <v>73.33</v>
      </c>
      <c r="EM53" s="1">
        <f>IF(EL53&gt;68,68,EL53)</f>
        <v>68</v>
      </c>
      <c r="EN53" s="1">
        <f>MAX(EJ53:EK53,EM53)</f>
        <v>68</v>
      </c>
      <c r="EO53" s="29">
        <v>0</v>
      </c>
      <c r="EP53" s="29">
        <v>0</v>
      </c>
      <c r="EQ53" s="29"/>
      <c r="ER53" s="15">
        <f>AVERAGE(ED53,EI53,EN53,EQ53)</f>
        <v>64.88666666666667</v>
      </c>
      <c r="ES53" s="1">
        <v>13.33</v>
      </c>
      <c r="ET53" s="1">
        <v>0</v>
      </c>
      <c r="EU53" s="1">
        <f>MIN(MAX(ES53:ET53)+0.2*FA53, 100)</f>
        <v>13.33</v>
      </c>
      <c r="EV53" s="29">
        <v>50</v>
      </c>
      <c r="EW53" s="29">
        <v>0</v>
      </c>
      <c r="EX53" s="29">
        <f>MIN(MAX(EV53:EW53)+0.15*FA53, 100)</f>
        <v>50</v>
      </c>
      <c r="EY53" s="1">
        <v>0</v>
      </c>
      <c r="EZ53" s="1">
        <v>0</v>
      </c>
      <c r="FA53" s="1">
        <f>MAX(EY53:EZ53)</f>
        <v>0</v>
      </c>
      <c r="FB53" s="15">
        <f>AVERAGE(EU53,EX53,FA53)</f>
        <v>21.11</v>
      </c>
      <c r="FC53" s="3">
        <v>0.25</v>
      </c>
      <c r="FD53" s="3">
        <v>0.2</v>
      </c>
      <c r="FE53" s="3">
        <v>0.25</v>
      </c>
      <c r="FF53" s="3">
        <v>0.3</v>
      </c>
      <c r="FG53" s="25">
        <f>MIN(IF(C53="Yes",AQ53+DG53,0),100)</f>
        <v>100</v>
      </c>
      <c r="FH53" s="25">
        <f>IF(FL53&lt;0,FG53+FL53*-4,FG53)</f>
        <v>100</v>
      </c>
      <c r="FI53" s="25">
        <f>MIN(IF(C53="Yes",AQ53+DY53,0), 100)</f>
        <v>42.893333333333338</v>
      </c>
      <c r="FJ53" s="25">
        <f>MIN(IF(C53="Yes",AQ53+ER53,0),100)</f>
        <v>66.38666666666667</v>
      </c>
      <c r="FK53" s="25">
        <f>MIN(IF(C53="Yes",AQ53+FB53,0), 100)</f>
        <v>22.61</v>
      </c>
      <c r="FL53" s="26">
        <f>FC53*FG53+FD53*FI53+FE53*FJ53+FF53*FK53</f>
        <v>56.958333333333343</v>
      </c>
      <c r="FM53" s="26">
        <f>FC53*FH53+FD53*FI53+FE53*FJ53+FF53*FK53</f>
        <v>56.958333333333343</v>
      </c>
    </row>
    <row r="54" spans="1:169" customFormat="1" x14ac:dyDescent="0.3">
      <c r="A54">
        <v>1402019033</v>
      </c>
      <c r="B54" t="s">
        <v>105</v>
      </c>
      <c r="C54" s="2" t="s">
        <v>107</v>
      </c>
      <c r="D54" s="6">
        <v>1</v>
      </c>
      <c r="E54" s="6"/>
      <c r="F54" s="7">
        <v>1</v>
      </c>
      <c r="G54" s="7"/>
      <c r="H54" s="6"/>
      <c r="I54" s="6"/>
      <c r="J54" s="7"/>
      <c r="K54" s="7"/>
      <c r="L54" s="6"/>
      <c r="M54" s="8"/>
      <c r="N54" s="7"/>
      <c r="O54" s="7"/>
      <c r="P54" s="6"/>
      <c r="Q54" s="8"/>
      <c r="R54" s="7">
        <v>1</v>
      </c>
      <c r="S54" s="7">
        <v>1</v>
      </c>
      <c r="T54" s="6"/>
      <c r="U54" s="16"/>
      <c r="V54" s="7">
        <v>1</v>
      </c>
      <c r="W54" s="7"/>
      <c r="X54" s="6">
        <v>1</v>
      </c>
      <c r="Y54" s="6"/>
      <c r="Z54" s="7"/>
      <c r="AA54" s="7"/>
      <c r="AB54" s="6"/>
      <c r="AC54" s="6"/>
      <c r="AD54" s="7"/>
      <c r="AE54" s="8"/>
      <c r="AF54" s="10">
        <v>14</v>
      </c>
      <c r="AG54" s="10">
        <v>10</v>
      </c>
      <c r="AH54" s="10">
        <f>COUNT(D54:AE54)</f>
        <v>6</v>
      </c>
      <c r="AI54" s="22">
        <f>IF(C54="Yes",(AF54-AH54+(DG54-50)/AG54)/AF54,0)</f>
        <v>0.97857142857142854</v>
      </c>
      <c r="AJ54" s="11">
        <f>SUM(D54:AE54)</f>
        <v>6</v>
      </c>
      <c r="AK54" s="10">
        <f>MAX(AJ54-AL54-AM54,0)*-1</f>
        <v>0</v>
      </c>
      <c r="AL54" s="10">
        <v>10</v>
      </c>
      <c r="AM54" s="10">
        <v>3</v>
      </c>
      <c r="AN54" s="7">
        <f>AJ54+AK54+AO54</f>
        <v>6</v>
      </c>
      <c r="AO54" s="6"/>
      <c r="AP54" s="3">
        <v>0.5</v>
      </c>
      <c r="AQ54" s="15">
        <f>MIN(AN54,AL54)*AP54</f>
        <v>3</v>
      </c>
      <c r="AR54" s="6">
        <v>0</v>
      </c>
      <c r="AS54" s="6">
        <v>0</v>
      </c>
      <c r="AT54" s="6">
        <v>2</v>
      </c>
      <c r="AU54" s="6">
        <v>0</v>
      </c>
      <c r="AV54" s="7"/>
      <c r="AW54" s="7">
        <v>0</v>
      </c>
      <c r="AX54" s="7"/>
      <c r="AY54" s="7">
        <v>0</v>
      </c>
      <c r="AZ54" s="6"/>
      <c r="BA54" s="6">
        <v>0</v>
      </c>
      <c r="BB54" s="6"/>
      <c r="BC54" s="6">
        <v>0</v>
      </c>
      <c r="BD54" s="7"/>
      <c r="BE54" s="7">
        <f>IF(ED54&gt;=70, 5, 0)</f>
        <v>5</v>
      </c>
      <c r="BF54" s="7"/>
      <c r="BG54" s="7"/>
      <c r="BH54" s="7">
        <v>0</v>
      </c>
      <c r="BI54" s="6"/>
      <c r="BJ54" s="6">
        <f>IF(EU54&gt;=70, 6, 0)</f>
        <v>0</v>
      </c>
      <c r="BK54" s="6">
        <v>0</v>
      </c>
      <c r="BL54" s="7">
        <v>0</v>
      </c>
      <c r="BM54" s="7">
        <v>0</v>
      </c>
      <c r="BN54" s="7">
        <v>0</v>
      </c>
      <c r="BO54" s="6"/>
      <c r="BP54" s="6">
        <f>IF(EX54&gt;=70, 6, 0)</f>
        <v>0</v>
      </c>
      <c r="BQ54" s="6">
        <v>0</v>
      </c>
      <c r="BR54" s="7"/>
      <c r="BS54" s="7">
        <v>0</v>
      </c>
      <c r="BT54" s="7">
        <v>0</v>
      </c>
      <c r="BU54" s="6">
        <v>5</v>
      </c>
      <c r="BV54" s="6">
        <v>0</v>
      </c>
      <c r="BW54" s="6">
        <f>IF(EI54&gt;=70, 5, 0)</f>
        <v>5</v>
      </c>
      <c r="BX54" s="6">
        <v>0</v>
      </c>
      <c r="BY54" s="6">
        <v>0</v>
      </c>
      <c r="BZ54" s="6">
        <v>0</v>
      </c>
      <c r="CA54" s="6">
        <v>0</v>
      </c>
      <c r="CB54" s="6">
        <v>0</v>
      </c>
      <c r="CC54" s="6">
        <v>0</v>
      </c>
      <c r="CD54" s="6">
        <v>0</v>
      </c>
      <c r="CE54" s="6">
        <v>0</v>
      </c>
      <c r="CF54" s="6">
        <v>0</v>
      </c>
      <c r="CG54" s="6">
        <v>0</v>
      </c>
      <c r="CH54" s="6">
        <v>0</v>
      </c>
      <c r="CI54" s="6">
        <v>0</v>
      </c>
      <c r="CJ54" s="7">
        <v>0</v>
      </c>
      <c r="CK54" s="7">
        <v>0</v>
      </c>
      <c r="CL54" s="7">
        <v>0</v>
      </c>
      <c r="CM54" s="6">
        <v>0</v>
      </c>
      <c r="CN54" s="6">
        <f>IF(EQ54&gt;=70, 5, 0)</f>
        <v>0</v>
      </c>
      <c r="CO54" s="6">
        <v>0</v>
      </c>
      <c r="CP54" s="6"/>
      <c r="CQ54" s="6">
        <v>0</v>
      </c>
      <c r="CR54" s="7"/>
      <c r="CS54" s="7">
        <f>IF(FA54&gt;=70, 6, 0)</f>
        <v>0</v>
      </c>
      <c r="CT54" s="7">
        <v>0</v>
      </c>
      <c r="CU54" s="6">
        <v>20</v>
      </c>
      <c r="CV54" s="7">
        <v>6</v>
      </c>
      <c r="CW54" s="7">
        <v>6</v>
      </c>
      <c r="CX54" s="7">
        <v>0</v>
      </c>
      <c r="CY54" s="7">
        <v>0</v>
      </c>
      <c r="CZ54" s="7">
        <f>IF(AND(DQ54&gt;0,DU54&gt;0),4,0)</f>
        <v>0</v>
      </c>
      <c r="DA54" s="7">
        <f>IF(AND(ED54&gt;0,EI54&gt;0,EN54&gt;0),4,0)</f>
        <v>4</v>
      </c>
      <c r="DB54" s="7">
        <f>IF(SUM(BV54,BX54,CA54,CB54,CD54,CG54,CJ54,CK54,CM54,CO54)&gt;-1,4,0)</f>
        <v>4</v>
      </c>
      <c r="DC54" s="7">
        <f>IF(FA54&gt;0,4,0)</f>
        <v>0</v>
      </c>
      <c r="DD54" s="6"/>
      <c r="DE54" s="10">
        <f>SUM(AR54:DD54)</f>
        <v>57</v>
      </c>
      <c r="DF54" s="10">
        <v>50</v>
      </c>
      <c r="DG54" s="17">
        <f>DE54+DF54</f>
        <v>107</v>
      </c>
      <c r="DH54" s="1">
        <v>62.86</v>
      </c>
      <c r="DI54" s="18">
        <v>0</v>
      </c>
      <c r="DJ54" s="18">
        <v>50</v>
      </c>
      <c r="DK54" s="29">
        <f>AVERAGE(DI54:DJ54)</f>
        <v>25</v>
      </c>
      <c r="DL54" s="1">
        <v>0</v>
      </c>
      <c r="DM54" s="29">
        <v>35</v>
      </c>
      <c r="DN54" s="1">
        <v>20</v>
      </c>
      <c r="DO54" s="1">
        <v>20</v>
      </c>
      <c r="DP54" s="1">
        <f>IF(DO54&gt;68, 68, DO54)</f>
        <v>20</v>
      </c>
      <c r="DQ54" s="1">
        <f>MAX(DN54,DP54)</f>
        <v>20</v>
      </c>
      <c r="DR54" s="29">
        <v>0</v>
      </c>
      <c r="DS54" s="29">
        <v>0</v>
      </c>
      <c r="DT54" s="29">
        <f>IF(DS54&gt;68,68,DS54)</f>
        <v>0</v>
      </c>
      <c r="DU54" s="29">
        <f>MAX(DR54,DT54)</f>
        <v>0</v>
      </c>
      <c r="DV54" s="18">
        <v>0</v>
      </c>
      <c r="DW54" s="18">
        <v>0</v>
      </c>
      <c r="DX54" s="1"/>
      <c r="DY54" s="15">
        <f>AVERAGE(DH54,DK54:DM54, DQ54, DU54)</f>
        <v>23.810000000000002</v>
      </c>
      <c r="DZ54" s="1">
        <v>20</v>
      </c>
      <c r="EA54" s="1">
        <v>80</v>
      </c>
      <c r="EB54" s="1">
        <v>0</v>
      </c>
      <c r="EC54" s="1">
        <f>IF(EB54&gt;68,68,EB54)</f>
        <v>0</v>
      </c>
      <c r="ED54" s="1">
        <f>MAX(DZ54:EA54,EC54)</f>
        <v>80</v>
      </c>
      <c r="EE54" s="29">
        <v>22.22</v>
      </c>
      <c r="EF54" s="29">
        <v>73.33</v>
      </c>
      <c r="EG54" s="29">
        <v>0</v>
      </c>
      <c r="EH54" s="29">
        <f>IF(EG54&gt;68,68,EG54)</f>
        <v>0</v>
      </c>
      <c r="EI54" s="29">
        <f>MAX(EE54:EF54)</f>
        <v>73.33</v>
      </c>
      <c r="EJ54" s="1">
        <v>22.22</v>
      </c>
      <c r="EK54" s="1">
        <v>60</v>
      </c>
      <c r="EL54" s="1">
        <v>0</v>
      </c>
      <c r="EM54" s="1">
        <f>IF(EL54&gt;68,68,EL54)</f>
        <v>0</v>
      </c>
      <c r="EN54" s="1">
        <f>MAX(EJ54:EK54,EM54)</f>
        <v>60</v>
      </c>
      <c r="EO54" s="29">
        <v>0</v>
      </c>
      <c r="EP54" s="29">
        <v>0</v>
      </c>
      <c r="EQ54" s="29"/>
      <c r="ER54" s="15">
        <f>AVERAGE(ED54,EI54,EN54,EQ54)</f>
        <v>71.11</v>
      </c>
      <c r="ES54" s="1">
        <v>20</v>
      </c>
      <c r="ET54" s="1">
        <v>0</v>
      </c>
      <c r="EU54" s="1">
        <f>MIN(MAX(ES54:ET54)+0.2*FA54, 100)</f>
        <v>20</v>
      </c>
      <c r="EV54" s="29">
        <v>50</v>
      </c>
      <c r="EW54" s="29">
        <v>0</v>
      </c>
      <c r="EX54" s="29">
        <f>MIN(MAX(EV54:EW54)+0.15*FA54, 100)</f>
        <v>50</v>
      </c>
      <c r="EY54" s="1">
        <v>0</v>
      </c>
      <c r="EZ54" s="1">
        <v>0</v>
      </c>
      <c r="FA54" s="1">
        <f>MAX(EY54:EZ54)</f>
        <v>0</v>
      </c>
      <c r="FB54" s="15">
        <f>AVERAGE(EU54,EX54,FA54)</f>
        <v>23.333333333333332</v>
      </c>
      <c r="FC54" s="3">
        <v>0.25</v>
      </c>
      <c r="FD54" s="3">
        <v>0.2</v>
      </c>
      <c r="FE54" s="3">
        <v>0.25</v>
      </c>
      <c r="FF54" s="3">
        <v>0.3</v>
      </c>
      <c r="FG54" s="25">
        <f>MIN(IF(C54="Yes",AQ54+DG54,0),100)</f>
        <v>100</v>
      </c>
      <c r="FH54" s="25">
        <f>IF(FL54&lt;0,FG54+FL54*-4,FG54)</f>
        <v>100</v>
      </c>
      <c r="FI54" s="25">
        <f>MIN(IF(C54="Yes",AQ54+DY54,0), 100)</f>
        <v>26.810000000000002</v>
      </c>
      <c r="FJ54" s="25">
        <f>MIN(IF(C54="Yes",AQ54+ER54,0),100)</f>
        <v>74.11</v>
      </c>
      <c r="FK54" s="25">
        <f>MIN(IF(C54="Yes",AQ54+FB54,0), 100)</f>
        <v>26.333333333333332</v>
      </c>
      <c r="FL54" s="26">
        <f>FC54*FG54+FD54*FI54+FE54*FJ54+FF54*FK54</f>
        <v>56.789499999999997</v>
      </c>
      <c r="FM54" s="26">
        <f>FC54*FH54+FD54*FI54+FE54*FJ54+FF54*FK54</f>
        <v>56.789499999999997</v>
      </c>
    </row>
    <row r="55" spans="1:169" customFormat="1" x14ac:dyDescent="0.3">
      <c r="A55">
        <v>1402019069</v>
      </c>
      <c r="B55" t="s">
        <v>106</v>
      </c>
      <c r="C55" s="2" t="s">
        <v>107</v>
      </c>
      <c r="D55" s="6">
        <v>1</v>
      </c>
      <c r="E55" s="6">
        <v>1</v>
      </c>
      <c r="F55" s="7"/>
      <c r="G55" s="7"/>
      <c r="H55" s="6">
        <v>1</v>
      </c>
      <c r="I55" s="6">
        <v>1</v>
      </c>
      <c r="J55" s="7">
        <v>1</v>
      </c>
      <c r="K55" s="7">
        <v>1</v>
      </c>
      <c r="L55" s="6"/>
      <c r="M55" s="8"/>
      <c r="N55" s="7"/>
      <c r="O55" s="7"/>
      <c r="P55" s="6"/>
      <c r="Q55" s="8"/>
      <c r="R55" s="7"/>
      <c r="S55" s="7">
        <v>1</v>
      </c>
      <c r="T55" s="6"/>
      <c r="U55" s="6"/>
      <c r="V55" s="7"/>
      <c r="W55" s="7"/>
      <c r="X55" s="6">
        <v>1</v>
      </c>
      <c r="Y55" s="6"/>
      <c r="Z55" s="7">
        <v>1</v>
      </c>
      <c r="AA55" s="7"/>
      <c r="AB55" s="6">
        <v>1</v>
      </c>
      <c r="AC55" s="6"/>
      <c r="AD55" s="7"/>
      <c r="AE55" s="8"/>
      <c r="AF55" s="10">
        <v>14</v>
      </c>
      <c r="AG55" s="10">
        <v>10</v>
      </c>
      <c r="AH55" s="10">
        <f>COUNT(D55:AE55)</f>
        <v>10</v>
      </c>
      <c r="AI55" s="22">
        <f>IF(C55="Yes",(AF55-AH55+(DG55-50)/AG55)/AF55,0)</f>
        <v>0.7142857142857143</v>
      </c>
      <c r="AJ55" s="11">
        <f>SUM(D55:AE55)</f>
        <v>10</v>
      </c>
      <c r="AK55" s="10">
        <f>MAX(AJ55-AL55-AM55,0)*-1</f>
        <v>0</v>
      </c>
      <c r="AL55" s="10">
        <v>10</v>
      </c>
      <c r="AM55" s="10">
        <v>3</v>
      </c>
      <c r="AN55" s="7">
        <f>AJ55+AK55+AO55</f>
        <v>10</v>
      </c>
      <c r="AO55" s="6"/>
      <c r="AP55" s="3">
        <v>0.5</v>
      </c>
      <c r="AQ55" s="15">
        <f>MIN(AN55,AL55)*AP55</f>
        <v>5</v>
      </c>
      <c r="AR55" s="6">
        <v>0</v>
      </c>
      <c r="AS55" s="6">
        <v>0</v>
      </c>
      <c r="AT55" s="6">
        <v>2</v>
      </c>
      <c r="AU55" s="6">
        <v>0</v>
      </c>
      <c r="AV55" s="7"/>
      <c r="AW55" s="7">
        <v>0</v>
      </c>
      <c r="AX55" s="7"/>
      <c r="AY55" s="7">
        <v>-5</v>
      </c>
      <c r="AZ55" s="6"/>
      <c r="BA55" s="6">
        <v>3</v>
      </c>
      <c r="BB55" s="6"/>
      <c r="BC55" s="6">
        <v>0</v>
      </c>
      <c r="BD55" s="7"/>
      <c r="BE55" s="7">
        <f>IF(ED55&gt;=70, 5, 0)</f>
        <v>5</v>
      </c>
      <c r="BF55" s="7"/>
      <c r="BG55" s="7"/>
      <c r="BH55" s="7">
        <v>0</v>
      </c>
      <c r="BI55" s="6"/>
      <c r="BJ55" s="6">
        <f>IF(EU55&gt;=70, 6, 0)</f>
        <v>0</v>
      </c>
      <c r="BK55" s="6">
        <v>-5</v>
      </c>
      <c r="BL55" s="7">
        <v>0</v>
      </c>
      <c r="BM55" s="7">
        <v>-5</v>
      </c>
      <c r="BN55" s="7">
        <v>0</v>
      </c>
      <c r="BO55" s="6"/>
      <c r="BP55" s="6">
        <f>IF(EX55&gt;=70, 6, 0)</f>
        <v>0</v>
      </c>
      <c r="BQ55" s="6">
        <v>-5</v>
      </c>
      <c r="BR55" s="7"/>
      <c r="BS55" s="7">
        <v>0</v>
      </c>
      <c r="BT55" s="7">
        <v>0</v>
      </c>
      <c r="BU55" s="6"/>
      <c r="BV55" s="6">
        <v>0</v>
      </c>
      <c r="BW55" s="6">
        <f>IF(EI55&gt;=70, 5, 0)</f>
        <v>5</v>
      </c>
      <c r="BX55" s="6">
        <v>0</v>
      </c>
      <c r="BY55" s="6">
        <v>0</v>
      </c>
      <c r="BZ55" s="6">
        <v>0</v>
      </c>
      <c r="CA55" s="6">
        <v>0</v>
      </c>
      <c r="CB55" s="6">
        <v>0</v>
      </c>
      <c r="CC55" s="6">
        <v>0</v>
      </c>
      <c r="CD55" s="6">
        <v>0</v>
      </c>
      <c r="CE55" s="6">
        <v>0</v>
      </c>
      <c r="CF55" s="6">
        <v>0</v>
      </c>
      <c r="CG55" s="6">
        <v>0</v>
      </c>
      <c r="CH55" s="6">
        <v>0</v>
      </c>
      <c r="CI55" s="6">
        <v>0</v>
      </c>
      <c r="CJ55" s="7">
        <v>0</v>
      </c>
      <c r="CK55" s="7">
        <v>0</v>
      </c>
      <c r="CL55" s="7">
        <v>0</v>
      </c>
      <c r="CM55" s="6">
        <v>0</v>
      </c>
      <c r="CN55" s="6">
        <f>IF(EQ55&gt;=70, 5, 0)</f>
        <v>0</v>
      </c>
      <c r="CO55" s="6">
        <v>0</v>
      </c>
      <c r="CP55" s="6"/>
      <c r="CQ55" s="6">
        <v>0</v>
      </c>
      <c r="CR55" s="7"/>
      <c r="CS55" s="7">
        <f>IF(FA55&gt;=70, 6, 0)</f>
        <v>0</v>
      </c>
      <c r="CT55" s="7">
        <v>0</v>
      </c>
      <c r="CU55" s="6">
        <v>20</v>
      </c>
      <c r="CV55" s="7">
        <v>6</v>
      </c>
      <c r="CW55" s="7">
        <v>6</v>
      </c>
      <c r="CX55" s="7">
        <v>10</v>
      </c>
      <c r="CY55" s="7">
        <v>0</v>
      </c>
      <c r="CZ55" s="7">
        <f>IF(AND(DQ55&gt;0,DU55&gt;0),4,0)</f>
        <v>0</v>
      </c>
      <c r="DA55" s="7">
        <f>IF(AND(ED55&gt;0,EI55&gt;0,EN55&gt;0),4,0)</f>
        <v>4</v>
      </c>
      <c r="DB55" s="7">
        <f>IF(SUM(BV55,BX55,CA55,CB55,CD55,CG55,CJ55,CK55,CM55,CO55)&gt;-1,4,0)</f>
        <v>4</v>
      </c>
      <c r="DC55" s="7">
        <f>IF(FA55&gt;0,4,0)</f>
        <v>0</v>
      </c>
      <c r="DD55" s="6">
        <f>5+10</f>
        <v>15</v>
      </c>
      <c r="DE55" s="10">
        <f>SUM(AR55:DD55)</f>
        <v>60</v>
      </c>
      <c r="DF55" s="10">
        <v>50</v>
      </c>
      <c r="DG55" s="17">
        <f>DE55+DF55</f>
        <v>110</v>
      </c>
      <c r="DH55" s="1">
        <v>71.430000000000007</v>
      </c>
      <c r="DI55" s="18">
        <v>100</v>
      </c>
      <c r="DJ55" s="18">
        <v>100</v>
      </c>
      <c r="DK55" s="29">
        <f>AVERAGE(DI55:DJ55)</f>
        <v>100</v>
      </c>
      <c r="DL55" s="1">
        <v>0</v>
      </c>
      <c r="DM55" s="29">
        <v>0</v>
      </c>
      <c r="DN55" s="1">
        <v>0</v>
      </c>
      <c r="DO55" s="1">
        <v>0</v>
      </c>
      <c r="DP55" s="1">
        <f>IF(DO55&gt;68, 68, DO55)</f>
        <v>0</v>
      </c>
      <c r="DQ55" s="1">
        <f>MAX(DN55,DP55)</f>
        <v>0</v>
      </c>
      <c r="DR55" s="29">
        <v>0</v>
      </c>
      <c r="DS55" s="29">
        <v>0</v>
      </c>
      <c r="DT55" s="29">
        <f>IF(DS55&gt;68,68,DS55)</f>
        <v>0</v>
      </c>
      <c r="DU55" s="29">
        <f>MAX(DR55,DT55)</f>
        <v>0</v>
      </c>
      <c r="DV55" s="18">
        <v>0</v>
      </c>
      <c r="DW55" s="18">
        <v>0</v>
      </c>
      <c r="DX55" s="1"/>
      <c r="DY55" s="15">
        <f>AVERAGE(DH55,DK55:DM55, DQ55, DU55)</f>
        <v>28.571666666666669</v>
      </c>
      <c r="DZ55" s="1">
        <v>33.33</v>
      </c>
      <c r="EA55" s="1">
        <v>100</v>
      </c>
      <c r="EB55" s="1">
        <v>0</v>
      </c>
      <c r="EC55" s="1">
        <f>IF(EB55&gt;68,68,EB55)</f>
        <v>0</v>
      </c>
      <c r="ED55" s="1">
        <f>MAX(DZ55:EA55,EC55)</f>
        <v>100</v>
      </c>
      <c r="EE55" s="29">
        <v>33.33</v>
      </c>
      <c r="EF55" s="29">
        <v>73.33</v>
      </c>
      <c r="EG55" s="29">
        <v>0</v>
      </c>
      <c r="EH55" s="29">
        <f>IF(EG55&gt;68,68,EG55)</f>
        <v>0</v>
      </c>
      <c r="EI55" s="29">
        <f>MAX(EE55:EF55)</f>
        <v>73.33</v>
      </c>
      <c r="EJ55" s="1">
        <v>33.33</v>
      </c>
      <c r="EK55" s="1">
        <v>86.67</v>
      </c>
      <c r="EL55" s="1">
        <v>0</v>
      </c>
      <c r="EM55" s="1">
        <f>IF(EL55&gt;68,68,EL55)</f>
        <v>0</v>
      </c>
      <c r="EN55" s="1">
        <f>MAX(EJ55:EK55,EM55)</f>
        <v>86.67</v>
      </c>
      <c r="EO55" s="29">
        <v>0</v>
      </c>
      <c r="EP55" s="29">
        <v>0</v>
      </c>
      <c r="EQ55" s="29"/>
      <c r="ER55" s="15">
        <f>AVERAGE(ED55,EI55,EN55,EQ55)</f>
        <v>86.666666666666671</v>
      </c>
      <c r="ES55" s="1">
        <v>0</v>
      </c>
      <c r="ET55" s="1">
        <v>0</v>
      </c>
      <c r="EU55" s="1">
        <f>MIN(MAX(ES55:ET55)+0.2*FA55, 100)</f>
        <v>0</v>
      </c>
      <c r="EV55" s="29">
        <v>0</v>
      </c>
      <c r="EW55" s="29">
        <v>0</v>
      </c>
      <c r="EX55" s="29">
        <f>MIN(MAX(EV55:EW55)+0.15*FA55, 100)</f>
        <v>0</v>
      </c>
      <c r="EY55" s="1">
        <v>0</v>
      </c>
      <c r="EZ55" s="1">
        <v>0</v>
      </c>
      <c r="FA55" s="1">
        <f>MAX(EY55:EZ55)</f>
        <v>0</v>
      </c>
      <c r="FB55" s="15">
        <f>AVERAGE(EU55,EX55,FA55)</f>
        <v>0</v>
      </c>
      <c r="FC55" s="3">
        <v>0.25</v>
      </c>
      <c r="FD55" s="3">
        <v>0.2</v>
      </c>
      <c r="FE55" s="3">
        <v>0.25</v>
      </c>
      <c r="FF55" s="3">
        <v>0.3</v>
      </c>
      <c r="FG55" s="25">
        <f>MIN(IF(C55="Yes",AQ55+DG55,0),100)</f>
        <v>100</v>
      </c>
      <c r="FH55" s="25">
        <f>IF(FL55&lt;0,FG55+FL55*-4,FG55)</f>
        <v>100</v>
      </c>
      <c r="FI55" s="25">
        <f>MIN(IF(C55="Yes",AQ55+DY55,0), 100)</f>
        <v>33.571666666666673</v>
      </c>
      <c r="FJ55" s="25">
        <f>MIN(IF(C55="Yes",AQ55+ER55,0),100)</f>
        <v>91.666666666666671</v>
      </c>
      <c r="FK55" s="25">
        <f>MIN(IF(C55="Yes",AQ55+FB55,0), 100)</f>
        <v>5</v>
      </c>
      <c r="FL55" s="26">
        <f>FC55*FG55+FD55*FI55+FE55*FJ55+FF55*FK55</f>
        <v>56.131</v>
      </c>
      <c r="FM55" s="26">
        <f>FC55*FH55+FD55*FI55+FE55*FJ55+FF55*FK55</f>
        <v>56.131</v>
      </c>
    </row>
    <row r="56" spans="1:169" customFormat="1" x14ac:dyDescent="0.3">
      <c r="A56">
        <v>1402019089</v>
      </c>
      <c r="B56" t="s">
        <v>105</v>
      </c>
      <c r="C56" s="2" t="s">
        <v>107</v>
      </c>
      <c r="D56" s="6">
        <v>1</v>
      </c>
      <c r="E56" s="6"/>
      <c r="F56" s="7">
        <v>1</v>
      </c>
      <c r="G56" s="7">
        <v>1</v>
      </c>
      <c r="H56" s="6"/>
      <c r="I56" s="6">
        <v>1</v>
      </c>
      <c r="J56" s="7"/>
      <c r="K56" s="7"/>
      <c r="L56" s="6"/>
      <c r="M56" s="8"/>
      <c r="N56" s="7"/>
      <c r="O56" s="7"/>
      <c r="P56" s="6"/>
      <c r="Q56" s="8"/>
      <c r="R56" s="7">
        <v>1</v>
      </c>
      <c r="S56" s="7">
        <v>1</v>
      </c>
      <c r="T56" s="6"/>
      <c r="U56" s="16"/>
      <c r="V56" s="7">
        <v>1</v>
      </c>
      <c r="W56" s="7"/>
      <c r="X56" s="6"/>
      <c r="Y56" s="6"/>
      <c r="Z56" s="7"/>
      <c r="AA56" s="7"/>
      <c r="AB56" s="6"/>
      <c r="AC56" s="6"/>
      <c r="AD56" s="7"/>
      <c r="AE56" s="8"/>
      <c r="AF56" s="10">
        <v>14</v>
      </c>
      <c r="AG56" s="10">
        <v>10</v>
      </c>
      <c r="AH56" s="10">
        <f>COUNT(D56:AE56)</f>
        <v>7</v>
      </c>
      <c r="AI56" s="22">
        <f>IF(C56="Yes",(AF56-AH56+(DG56-50)/AG56)/AF56,0)</f>
        <v>0.65714285714285714</v>
      </c>
      <c r="AJ56" s="11">
        <f>SUM(D56:AE56)</f>
        <v>7</v>
      </c>
      <c r="AK56" s="10">
        <f>MAX(AJ56-AL56-AM56,0)*-1</f>
        <v>0</v>
      </c>
      <c r="AL56" s="10">
        <v>10</v>
      </c>
      <c r="AM56" s="10">
        <v>3</v>
      </c>
      <c r="AN56" s="7">
        <f>AJ56+AK56+AO56</f>
        <v>7</v>
      </c>
      <c r="AO56" s="6"/>
      <c r="AP56" s="3">
        <v>0.5</v>
      </c>
      <c r="AQ56" s="15">
        <f>MIN(AN56,AL56)*AP56</f>
        <v>3.5</v>
      </c>
      <c r="AR56" s="6">
        <v>0</v>
      </c>
      <c r="AS56" s="6">
        <v>0</v>
      </c>
      <c r="AT56" s="6">
        <v>2</v>
      </c>
      <c r="AU56" s="6">
        <v>0</v>
      </c>
      <c r="AV56" s="7"/>
      <c r="AW56" s="7">
        <v>0</v>
      </c>
      <c r="AX56" s="7"/>
      <c r="AY56" s="7">
        <v>0</v>
      </c>
      <c r="AZ56" s="6"/>
      <c r="BA56" s="6">
        <v>0</v>
      </c>
      <c r="BB56" s="6"/>
      <c r="BC56" s="6">
        <v>0</v>
      </c>
      <c r="BD56" s="7"/>
      <c r="BE56" s="7">
        <f>IF(ED56&gt;=70, 5, 0)</f>
        <v>0</v>
      </c>
      <c r="BF56" s="7"/>
      <c r="BG56" s="7"/>
      <c r="BH56" s="7">
        <v>0</v>
      </c>
      <c r="BI56" s="6"/>
      <c r="BJ56" s="6">
        <f>IF(EU56&gt;=70, 6, 0)</f>
        <v>0</v>
      </c>
      <c r="BK56" s="6">
        <v>0</v>
      </c>
      <c r="BL56" s="7">
        <v>0</v>
      </c>
      <c r="BM56" s="7">
        <v>-5</v>
      </c>
      <c r="BN56" s="7">
        <v>0</v>
      </c>
      <c r="BO56" s="6"/>
      <c r="BP56" s="6">
        <f>IF(EX56&gt;=70, 6, 0)</f>
        <v>0</v>
      </c>
      <c r="BQ56" s="6">
        <v>0</v>
      </c>
      <c r="BR56" s="7"/>
      <c r="BS56" s="7">
        <v>0</v>
      </c>
      <c r="BT56" s="7">
        <v>0</v>
      </c>
      <c r="BU56" s="6">
        <v>5</v>
      </c>
      <c r="BV56" s="6">
        <v>0</v>
      </c>
      <c r="BW56" s="6">
        <f>IF(EI56&gt;=70, 5, 0)</f>
        <v>0</v>
      </c>
      <c r="BX56" s="6">
        <v>0</v>
      </c>
      <c r="BY56" s="6">
        <v>0</v>
      </c>
      <c r="BZ56" s="6">
        <v>0</v>
      </c>
      <c r="CA56" s="6">
        <v>0</v>
      </c>
      <c r="CB56" s="6">
        <v>0</v>
      </c>
      <c r="CC56" s="6">
        <v>0</v>
      </c>
      <c r="CD56" s="6">
        <v>0</v>
      </c>
      <c r="CE56" s="6">
        <v>0</v>
      </c>
      <c r="CF56" s="6">
        <v>0</v>
      </c>
      <c r="CG56" s="6">
        <v>0</v>
      </c>
      <c r="CH56" s="6">
        <v>0</v>
      </c>
      <c r="CI56" s="6">
        <v>0</v>
      </c>
      <c r="CJ56" s="7">
        <v>0</v>
      </c>
      <c r="CK56" s="7">
        <v>0</v>
      </c>
      <c r="CL56" s="7">
        <v>-5</v>
      </c>
      <c r="CM56" s="6">
        <v>0</v>
      </c>
      <c r="CN56" s="6">
        <f>IF(EQ56&gt;=70, 5, 0)</f>
        <v>0</v>
      </c>
      <c r="CO56" s="6">
        <v>-5</v>
      </c>
      <c r="CP56" s="6"/>
      <c r="CQ56" s="6">
        <v>0</v>
      </c>
      <c r="CR56" s="7"/>
      <c r="CS56" s="7">
        <f>IF(FA56&gt;=70, 6, 0)</f>
        <v>0</v>
      </c>
      <c r="CT56" s="7">
        <v>0</v>
      </c>
      <c r="CU56" s="6">
        <v>20</v>
      </c>
      <c r="CV56" s="7">
        <v>0</v>
      </c>
      <c r="CW56" s="7">
        <v>0</v>
      </c>
      <c r="CX56" s="7">
        <v>0</v>
      </c>
      <c r="CY56" s="7">
        <v>6</v>
      </c>
      <c r="CZ56" s="7">
        <f>IF(AND(DQ56&gt;0,DU56&gt;0),4,0)</f>
        <v>0</v>
      </c>
      <c r="DA56" s="7">
        <f>IF(AND(ED56&gt;0,EI56&gt;0,EN56&gt;0),4,0)</f>
        <v>4</v>
      </c>
      <c r="DB56" s="7">
        <f>IF(SUM(BV56,BX56,CA56,CB56,CD56,CG56,CJ56,CK56,CM56,CO56)&gt;-1,4,0)</f>
        <v>0</v>
      </c>
      <c r="DC56" s="7">
        <f>IF(FA56&gt;0,4,0)</f>
        <v>0</v>
      </c>
      <c r="DD56" s="6"/>
      <c r="DE56" s="10">
        <f>SUM(AR56:DD56)</f>
        <v>22</v>
      </c>
      <c r="DF56" s="10">
        <v>50</v>
      </c>
      <c r="DG56" s="17">
        <f>DE56+DF56</f>
        <v>72</v>
      </c>
      <c r="DH56" s="1">
        <v>80</v>
      </c>
      <c r="DI56" s="18">
        <v>100</v>
      </c>
      <c r="DJ56" s="18">
        <v>100</v>
      </c>
      <c r="DK56" s="29">
        <f>AVERAGE(DI56:DJ56)</f>
        <v>100</v>
      </c>
      <c r="DL56" s="1">
        <v>0</v>
      </c>
      <c r="DM56" s="29">
        <v>100</v>
      </c>
      <c r="DN56" s="1">
        <v>62</v>
      </c>
      <c r="DO56" s="1">
        <v>62</v>
      </c>
      <c r="DP56" s="1">
        <f>IF(DO56&gt;68, 68, DO56)</f>
        <v>62</v>
      </c>
      <c r="DQ56" s="1">
        <f>MAX(DN56,DP56)</f>
        <v>62</v>
      </c>
      <c r="DR56" s="29">
        <v>0</v>
      </c>
      <c r="DS56" s="29">
        <v>0</v>
      </c>
      <c r="DT56" s="29">
        <f>IF(DS56&gt;68,68,DS56)</f>
        <v>0</v>
      </c>
      <c r="DU56" s="29">
        <f>MAX(DR56,DT56)</f>
        <v>0</v>
      </c>
      <c r="DV56" s="18">
        <v>0</v>
      </c>
      <c r="DW56" s="18">
        <v>0</v>
      </c>
      <c r="DX56" s="1"/>
      <c r="DY56" s="15">
        <f>AVERAGE(DH56,DK56:DM56, DQ56, DU56)</f>
        <v>57</v>
      </c>
      <c r="DZ56" s="1">
        <v>0</v>
      </c>
      <c r="EA56" s="1">
        <v>60</v>
      </c>
      <c r="EB56" s="1">
        <v>0</v>
      </c>
      <c r="EC56" s="1">
        <f>IF(EB56&gt;68,68,EB56)</f>
        <v>0</v>
      </c>
      <c r="ED56" s="1">
        <f>MAX(DZ56:EA56,EC56)</f>
        <v>60</v>
      </c>
      <c r="EE56" s="29">
        <v>0</v>
      </c>
      <c r="EF56" s="29">
        <v>66.67</v>
      </c>
      <c r="EG56" s="29">
        <v>0</v>
      </c>
      <c r="EH56" s="29">
        <f>IF(EG56&gt;68,68,EG56)</f>
        <v>0</v>
      </c>
      <c r="EI56" s="29">
        <f>MAX(EE56:EF56)</f>
        <v>66.67</v>
      </c>
      <c r="EJ56" s="1">
        <v>0</v>
      </c>
      <c r="EK56" s="1">
        <v>53.33</v>
      </c>
      <c r="EL56" s="1">
        <v>0</v>
      </c>
      <c r="EM56" s="1">
        <f>IF(EL56&gt;68,68,EL56)</f>
        <v>0</v>
      </c>
      <c r="EN56" s="1">
        <f>MAX(EJ56:EK56,EM56)</f>
        <v>53.33</v>
      </c>
      <c r="EO56" s="29">
        <v>0</v>
      </c>
      <c r="EP56" s="29">
        <v>0</v>
      </c>
      <c r="EQ56" s="29"/>
      <c r="ER56" s="15">
        <f>AVERAGE(ED56,EI56,EN56,EQ56)</f>
        <v>60</v>
      </c>
      <c r="ES56" s="1">
        <v>20</v>
      </c>
      <c r="ET56" s="1">
        <v>40</v>
      </c>
      <c r="EU56" s="1">
        <f>MIN(MAX(ES56:ET56)+0.2*FA56, 100)</f>
        <v>40</v>
      </c>
      <c r="EV56" s="29">
        <v>41.67</v>
      </c>
      <c r="EW56" s="29">
        <v>0</v>
      </c>
      <c r="EX56" s="29">
        <f>MIN(MAX(EV56:EW56)+0.15*FA56, 100)</f>
        <v>41.67</v>
      </c>
      <c r="EY56" s="1">
        <v>0</v>
      </c>
      <c r="EZ56" s="1">
        <v>0</v>
      </c>
      <c r="FA56" s="1">
        <f>MAX(EY56:EZ56)</f>
        <v>0</v>
      </c>
      <c r="FB56" s="15">
        <f>AVERAGE(EU56,EX56,FA56)</f>
        <v>27.223333333333333</v>
      </c>
      <c r="FC56" s="3">
        <v>0.25</v>
      </c>
      <c r="FD56" s="3">
        <v>0.2</v>
      </c>
      <c r="FE56" s="3">
        <v>0.25</v>
      </c>
      <c r="FF56" s="3">
        <v>0.3</v>
      </c>
      <c r="FG56" s="25">
        <f>MIN(IF(C56="Yes",AQ56+DG56,0),100)</f>
        <v>75.5</v>
      </c>
      <c r="FH56" s="25">
        <f>IF(FL56&lt;0,FG56+FL56*-4,FG56)</f>
        <v>75.5</v>
      </c>
      <c r="FI56" s="25">
        <f>MIN(IF(C56="Yes",AQ56+DY56,0), 100)</f>
        <v>60.5</v>
      </c>
      <c r="FJ56" s="25">
        <f>MIN(IF(C56="Yes",AQ56+ER56,0),100)</f>
        <v>63.5</v>
      </c>
      <c r="FK56" s="25">
        <f>MIN(IF(C56="Yes",AQ56+FB56,0), 100)</f>
        <v>30.723333333333333</v>
      </c>
      <c r="FL56" s="26">
        <f>FC56*FG56+FD56*FI56+FE56*FJ56+FF56*FK56</f>
        <v>56.067</v>
      </c>
      <c r="FM56" s="26">
        <f>FC56*FH56+FD56*FI56+FE56*FJ56+FF56*FK56</f>
        <v>56.067</v>
      </c>
    </row>
    <row r="57" spans="1:169" customFormat="1" x14ac:dyDescent="0.3">
      <c r="A57" s="30">
        <v>1402017076</v>
      </c>
      <c r="B57" t="s">
        <v>105</v>
      </c>
      <c r="C57" s="2" t="s">
        <v>107</v>
      </c>
      <c r="D57" s="6"/>
      <c r="E57" s="6"/>
      <c r="F57" s="7"/>
      <c r="G57" s="7"/>
      <c r="H57" s="6">
        <v>1</v>
      </c>
      <c r="I57" s="6"/>
      <c r="J57" s="7"/>
      <c r="K57" s="7"/>
      <c r="L57" s="6"/>
      <c r="M57" s="8"/>
      <c r="N57" s="7"/>
      <c r="O57" s="7"/>
      <c r="P57" s="6"/>
      <c r="Q57" s="8"/>
      <c r="R57" s="7">
        <v>0</v>
      </c>
      <c r="S57" s="7">
        <v>1</v>
      </c>
      <c r="T57" s="6"/>
      <c r="U57" s="6"/>
      <c r="V57" s="7"/>
      <c r="W57" s="7"/>
      <c r="X57" s="6"/>
      <c r="Y57" s="6"/>
      <c r="Z57" s="7"/>
      <c r="AA57" s="7"/>
      <c r="AB57" s="6"/>
      <c r="AC57" s="6"/>
      <c r="AD57" s="7"/>
      <c r="AE57" s="8"/>
      <c r="AF57" s="10">
        <v>14</v>
      </c>
      <c r="AG57" s="10">
        <v>10</v>
      </c>
      <c r="AH57" s="10">
        <f>COUNT(D57:AE57)</f>
        <v>3</v>
      </c>
      <c r="AI57" s="22">
        <f>IF(C57="Yes",(AF57-AH57+(DG57-50)/AG57)/AF57,0)</f>
        <v>0.92142857142857149</v>
      </c>
      <c r="AJ57" s="11">
        <f>SUM(D57:AE57)</f>
        <v>2</v>
      </c>
      <c r="AK57" s="10">
        <f>MAX(AJ57-AL57-AM57,0)*-1</f>
        <v>0</v>
      </c>
      <c r="AL57" s="10">
        <v>10</v>
      </c>
      <c r="AM57" s="10">
        <v>3</v>
      </c>
      <c r="AN57" s="7">
        <f>AJ57+AK57+AO57</f>
        <v>2</v>
      </c>
      <c r="AO57" s="6"/>
      <c r="AP57" s="3">
        <v>0.5</v>
      </c>
      <c r="AQ57" s="15">
        <f>MIN(AN57,AL57)*AP57</f>
        <v>1</v>
      </c>
      <c r="AR57" s="6">
        <v>0</v>
      </c>
      <c r="AS57" s="6">
        <v>0</v>
      </c>
      <c r="AT57" s="6">
        <v>0</v>
      </c>
      <c r="AU57" s="6">
        <v>0</v>
      </c>
      <c r="AV57" s="7"/>
      <c r="AW57" s="7">
        <v>0</v>
      </c>
      <c r="AX57" s="7"/>
      <c r="AY57" s="7">
        <v>-5</v>
      </c>
      <c r="AZ57" s="6"/>
      <c r="BA57" s="6">
        <v>3</v>
      </c>
      <c r="BB57" s="6"/>
      <c r="BC57" s="6">
        <v>0</v>
      </c>
      <c r="BD57" s="7"/>
      <c r="BE57" s="7">
        <f>IF(ED57&gt;=70, 5, 0)</f>
        <v>0</v>
      </c>
      <c r="BF57" s="7"/>
      <c r="BG57" s="7"/>
      <c r="BH57" s="7">
        <v>0</v>
      </c>
      <c r="BI57" s="6"/>
      <c r="BJ57" s="6">
        <f>IF(EU57&gt;=70, 6, 0)</f>
        <v>0</v>
      </c>
      <c r="BK57" s="6">
        <v>0</v>
      </c>
      <c r="BL57" s="7">
        <v>0</v>
      </c>
      <c r="BM57" s="7">
        <v>-5</v>
      </c>
      <c r="BN57" s="7">
        <v>0</v>
      </c>
      <c r="BO57" s="6"/>
      <c r="BP57" s="6">
        <f>IF(EX57&gt;=70, 6, 0)</f>
        <v>0</v>
      </c>
      <c r="BQ57" s="6">
        <v>0</v>
      </c>
      <c r="BR57" s="7"/>
      <c r="BS57" s="7">
        <v>0</v>
      </c>
      <c r="BT57" s="7">
        <v>0</v>
      </c>
      <c r="BU57" s="6"/>
      <c r="BV57" s="6">
        <v>0</v>
      </c>
      <c r="BW57" s="6">
        <f>IF(EI57&gt;=70, 5, 0)</f>
        <v>5</v>
      </c>
      <c r="BX57" s="6">
        <v>0</v>
      </c>
      <c r="BY57" s="6">
        <v>0</v>
      </c>
      <c r="BZ57" s="6">
        <v>0</v>
      </c>
      <c r="CA57" s="6">
        <v>0</v>
      </c>
      <c r="CB57" s="6">
        <v>0</v>
      </c>
      <c r="CC57" s="6">
        <v>0</v>
      </c>
      <c r="CD57" s="6">
        <v>0</v>
      </c>
      <c r="CE57" s="6">
        <v>0</v>
      </c>
      <c r="CF57" s="6">
        <v>0</v>
      </c>
      <c r="CG57" s="6">
        <v>0</v>
      </c>
      <c r="CH57" s="6">
        <v>0</v>
      </c>
      <c r="CI57" s="6">
        <v>0</v>
      </c>
      <c r="CJ57" s="7">
        <v>0</v>
      </c>
      <c r="CK57" s="7">
        <v>0</v>
      </c>
      <c r="CL57" s="7">
        <v>0</v>
      </c>
      <c r="CM57" s="6">
        <v>0</v>
      </c>
      <c r="CN57" s="6">
        <f>IF(EQ57&gt;=70, 5, 0)</f>
        <v>0</v>
      </c>
      <c r="CO57" s="6">
        <v>-5</v>
      </c>
      <c r="CP57" s="6"/>
      <c r="CQ57" s="6">
        <v>0</v>
      </c>
      <c r="CR57" s="7"/>
      <c r="CS57" s="7">
        <f>IF(FA57&gt;=70, 6, 0)</f>
        <v>0</v>
      </c>
      <c r="CT57" s="7">
        <v>0</v>
      </c>
      <c r="CU57" s="6"/>
      <c r="CV57" s="7">
        <v>6</v>
      </c>
      <c r="CW57" s="7">
        <v>6</v>
      </c>
      <c r="CX57" s="7">
        <v>0</v>
      </c>
      <c r="CY57" s="7">
        <v>6</v>
      </c>
      <c r="CZ57" s="7">
        <f>IF(AND(DQ57&gt;0,DU57&gt;0),4,0)</f>
        <v>0</v>
      </c>
      <c r="DA57" s="7">
        <f>IF(AND(ED57&gt;0,EI57&gt;0,EN57&gt;0),4,0)</f>
        <v>4</v>
      </c>
      <c r="DB57" s="7">
        <f>IF(SUM(BV57,BX57,CA57,CB57,CD57,CG57,CJ57,CK57,CM57,CO57)&gt;-1,4,0)</f>
        <v>0</v>
      </c>
      <c r="DC57" s="7">
        <f>IF(FA57&gt;0,4,0)</f>
        <v>4</v>
      </c>
      <c r="DD57" s="6"/>
      <c r="DE57" s="10">
        <f>SUM(AR57:DD57)</f>
        <v>19</v>
      </c>
      <c r="DF57" s="10">
        <v>50</v>
      </c>
      <c r="DG57" s="17">
        <f>DE57+DF57</f>
        <v>69</v>
      </c>
      <c r="DH57" s="1">
        <v>40</v>
      </c>
      <c r="DI57" s="18">
        <v>75</v>
      </c>
      <c r="DJ57" s="18">
        <v>100</v>
      </c>
      <c r="DK57" s="29">
        <f>AVERAGE(DI57:DJ57)</f>
        <v>87.5</v>
      </c>
      <c r="DL57" s="1">
        <v>0</v>
      </c>
      <c r="DM57" s="29">
        <v>65</v>
      </c>
      <c r="DN57" s="1">
        <v>0</v>
      </c>
      <c r="DO57" s="1">
        <v>0</v>
      </c>
      <c r="DP57" s="1">
        <f>IF(DO57&gt;68, 68, DO57)</f>
        <v>0</v>
      </c>
      <c r="DQ57" s="1">
        <f>MAX(DN57,DP57)</f>
        <v>0</v>
      </c>
      <c r="DR57" s="29">
        <v>0</v>
      </c>
      <c r="DS57" s="29"/>
      <c r="DT57" s="29">
        <f>IF(DS57&gt;68,68,DS57)</f>
        <v>0</v>
      </c>
      <c r="DU57" s="29">
        <f>MAX(DR57,DT57)</f>
        <v>0</v>
      </c>
      <c r="DV57" s="18">
        <v>0</v>
      </c>
      <c r="DW57" s="18">
        <v>0</v>
      </c>
      <c r="DX57" s="1"/>
      <c r="DY57" s="15">
        <f>AVERAGE(DH57,DK57:DM57, DQ57, DU57)</f>
        <v>32.083333333333336</v>
      </c>
      <c r="DZ57" s="1">
        <v>6.67</v>
      </c>
      <c r="EA57" s="1">
        <v>20</v>
      </c>
      <c r="EB57" s="1">
        <v>53.33</v>
      </c>
      <c r="EC57" s="1">
        <f>IF(EB57&gt;68,68,EB57)</f>
        <v>53.33</v>
      </c>
      <c r="ED57" s="1">
        <f>MAX(DZ57:EA57,EC57)</f>
        <v>53.33</v>
      </c>
      <c r="EE57" s="29">
        <v>22.22</v>
      </c>
      <c r="EF57" s="29">
        <v>73.33</v>
      </c>
      <c r="EG57" s="29">
        <v>0</v>
      </c>
      <c r="EH57" s="29">
        <f>IF(EG57&gt;68,68,EG57)</f>
        <v>0</v>
      </c>
      <c r="EI57" s="29">
        <f>MAX(EE57:EF57)</f>
        <v>73.33</v>
      </c>
      <c r="EJ57" s="1">
        <v>22.22</v>
      </c>
      <c r="EK57" s="1">
        <v>86.67</v>
      </c>
      <c r="EL57" s="1">
        <v>0</v>
      </c>
      <c r="EM57" s="1">
        <f>IF(EL57&gt;68,68,EL57)</f>
        <v>0</v>
      </c>
      <c r="EN57" s="1">
        <f>MAX(EJ57:EK57,EM57)</f>
        <v>86.67</v>
      </c>
      <c r="EO57" s="29">
        <v>0</v>
      </c>
      <c r="EP57" s="29">
        <v>0</v>
      </c>
      <c r="EQ57" s="29"/>
      <c r="ER57" s="15">
        <f>AVERAGE(ED57,EI57,EN57,EQ57)</f>
        <v>71.11</v>
      </c>
      <c r="ES57" s="1">
        <v>0</v>
      </c>
      <c r="ET57" s="1">
        <v>0</v>
      </c>
      <c r="EU57" s="1">
        <f>MIN(MAX(ES57:ET57)+0.2*FA57, 100)</f>
        <v>12.600000000000001</v>
      </c>
      <c r="EV57" s="29">
        <v>50</v>
      </c>
      <c r="EW57" s="29">
        <v>0</v>
      </c>
      <c r="EX57" s="29">
        <f>MIN(MAX(EV57:EW57)+0.15*FA57, 100)</f>
        <v>59.45</v>
      </c>
      <c r="EY57" s="1">
        <v>63</v>
      </c>
      <c r="EZ57" s="1">
        <v>0</v>
      </c>
      <c r="FA57" s="1">
        <f>MAX(EY57:EZ57)</f>
        <v>63</v>
      </c>
      <c r="FB57" s="15">
        <f>AVERAGE(EU57,EX57,FA57)</f>
        <v>45.016666666666673</v>
      </c>
      <c r="FC57" s="3">
        <v>0.25</v>
      </c>
      <c r="FD57" s="3">
        <v>0.2</v>
      </c>
      <c r="FE57" s="3">
        <v>0.25</v>
      </c>
      <c r="FF57" s="3">
        <v>0.3</v>
      </c>
      <c r="FG57" s="25">
        <f>MIN(IF(C57="Yes",AQ57+DG57,0),100)</f>
        <v>70</v>
      </c>
      <c r="FH57" s="25">
        <f>IF(FL57&lt;0,FG57+FL57*-4,FG57)</f>
        <v>70</v>
      </c>
      <c r="FI57" s="25">
        <f>MIN(IF(C57="Yes",AQ57+DY57,0), 100)</f>
        <v>33.083333333333336</v>
      </c>
      <c r="FJ57" s="25">
        <f>MIN(IF(C57="Yes",AQ57+ER57,0),100)</f>
        <v>72.11</v>
      </c>
      <c r="FK57" s="25">
        <f>MIN(IF(C57="Yes",AQ57+FB57,0), 100)</f>
        <v>46.016666666666673</v>
      </c>
      <c r="FL57" s="26">
        <f>FC57*FG57+FD57*FI57+FE57*FJ57+FF57*FK57</f>
        <v>55.949166666666663</v>
      </c>
      <c r="FM57" s="26">
        <f>FC57*FH57+FD57*FI57+FE57*FJ57+FF57*FK57</f>
        <v>55.949166666666663</v>
      </c>
    </row>
    <row r="58" spans="1:169" customFormat="1" x14ac:dyDescent="0.3">
      <c r="A58">
        <v>1402019009</v>
      </c>
      <c r="B58" t="s">
        <v>106</v>
      </c>
      <c r="C58" s="2" t="s">
        <v>107</v>
      </c>
      <c r="D58" s="6">
        <v>1</v>
      </c>
      <c r="E58" s="6">
        <v>1</v>
      </c>
      <c r="F58" s="7"/>
      <c r="G58" s="7"/>
      <c r="H58" s="6"/>
      <c r="I58" s="6">
        <v>1</v>
      </c>
      <c r="J58" s="7"/>
      <c r="K58" s="7">
        <v>1</v>
      </c>
      <c r="L58" s="6"/>
      <c r="M58" s="8"/>
      <c r="N58" s="7"/>
      <c r="O58" s="7"/>
      <c r="P58" s="6">
        <v>1</v>
      </c>
      <c r="Q58" s="8"/>
      <c r="R58" s="7"/>
      <c r="S58" s="7"/>
      <c r="T58" s="6">
        <v>1</v>
      </c>
      <c r="U58" s="16"/>
      <c r="V58" s="7">
        <v>1</v>
      </c>
      <c r="W58" s="7"/>
      <c r="X58" s="6">
        <v>1</v>
      </c>
      <c r="Y58" s="6"/>
      <c r="Z58" s="7"/>
      <c r="AA58" s="7"/>
      <c r="AB58" s="6"/>
      <c r="AC58" s="6"/>
      <c r="AD58" s="7"/>
      <c r="AE58" s="8"/>
      <c r="AF58" s="10">
        <v>14</v>
      </c>
      <c r="AG58" s="10">
        <v>10</v>
      </c>
      <c r="AH58" s="10">
        <f>COUNT(D58:AE58)</f>
        <v>8</v>
      </c>
      <c r="AI58" s="22">
        <f>IF(C58="Yes",(AF58-AH58+(DG58-50)/AG58)/AF58,0)</f>
        <v>0.54285714285714282</v>
      </c>
      <c r="AJ58" s="11">
        <f>SUM(D58:AE58)</f>
        <v>8</v>
      </c>
      <c r="AK58" s="10">
        <f>MAX(AJ58-AL58-AM58,0)*-1</f>
        <v>0</v>
      </c>
      <c r="AL58" s="10">
        <v>10</v>
      </c>
      <c r="AM58" s="10">
        <v>3</v>
      </c>
      <c r="AN58" s="7">
        <f>AJ58+AK58+AO58</f>
        <v>8</v>
      </c>
      <c r="AO58" s="6"/>
      <c r="AP58" s="3">
        <v>0.5</v>
      </c>
      <c r="AQ58" s="15">
        <f>MIN(AN58,AL58)*AP58</f>
        <v>4</v>
      </c>
      <c r="AR58" s="6">
        <v>0</v>
      </c>
      <c r="AS58" s="6">
        <v>0</v>
      </c>
      <c r="AT58" s="6">
        <v>1</v>
      </c>
      <c r="AU58" s="6">
        <v>0</v>
      </c>
      <c r="AV58" s="7"/>
      <c r="AW58" s="7">
        <v>0</v>
      </c>
      <c r="AX58" s="7"/>
      <c r="AY58" s="7">
        <v>0</v>
      </c>
      <c r="AZ58" s="6"/>
      <c r="BA58" s="6">
        <v>3</v>
      </c>
      <c r="BB58" s="6"/>
      <c r="BC58" s="6">
        <v>0</v>
      </c>
      <c r="BD58" s="7"/>
      <c r="BE58" s="7">
        <f>IF(ED58&gt;=70, 5, 0)</f>
        <v>0</v>
      </c>
      <c r="BF58" s="7"/>
      <c r="BG58" s="7"/>
      <c r="BH58" s="7">
        <v>0</v>
      </c>
      <c r="BI58" s="6"/>
      <c r="BJ58" s="6">
        <f>IF(EU58&gt;=70, 6, 0)</f>
        <v>0</v>
      </c>
      <c r="BK58" s="6">
        <v>-5</v>
      </c>
      <c r="BL58" s="7">
        <v>0</v>
      </c>
      <c r="BM58" s="7">
        <v>-5</v>
      </c>
      <c r="BN58" s="7">
        <v>0</v>
      </c>
      <c r="BO58" s="6"/>
      <c r="BP58" s="6">
        <f>IF(EX58&gt;=70, 6, 0)</f>
        <v>0</v>
      </c>
      <c r="BQ58" s="6">
        <v>-5</v>
      </c>
      <c r="BR58" s="7"/>
      <c r="BS58" s="7">
        <v>-5</v>
      </c>
      <c r="BT58" s="7">
        <v>-5</v>
      </c>
      <c r="BU58" s="6">
        <v>5</v>
      </c>
      <c r="BV58" s="6">
        <v>0</v>
      </c>
      <c r="BW58" s="6">
        <f>IF(EI58&gt;=70, 5, 0)</f>
        <v>5</v>
      </c>
      <c r="BX58" s="6">
        <v>0</v>
      </c>
      <c r="BY58" s="6">
        <v>0</v>
      </c>
      <c r="BZ58" s="6">
        <v>0</v>
      </c>
      <c r="CA58" s="6">
        <v>0</v>
      </c>
      <c r="CB58" s="6">
        <v>0</v>
      </c>
      <c r="CC58" s="6">
        <v>0</v>
      </c>
      <c r="CD58" s="6">
        <v>0</v>
      </c>
      <c r="CE58" s="6">
        <v>0</v>
      </c>
      <c r="CF58" s="6">
        <v>0</v>
      </c>
      <c r="CG58" s="6">
        <v>0</v>
      </c>
      <c r="CH58" s="6">
        <v>0</v>
      </c>
      <c r="CI58" s="6">
        <v>0</v>
      </c>
      <c r="CJ58" s="7">
        <v>0</v>
      </c>
      <c r="CK58" s="7">
        <v>0</v>
      </c>
      <c r="CL58" s="7">
        <v>-5</v>
      </c>
      <c r="CM58" s="6">
        <v>0</v>
      </c>
      <c r="CN58" s="6">
        <f>IF(EQ58&gt;=70, 5, 0)</f>
        <v>0</v>
      </c>
      <c r="CO58" s="6">
        <v>0</v>
      </c>
      <c r="CP58" s="6"/>
      <c r="CQ58" s="6">
        <v>0</v>
      </c>
      <c r="CR58" s="7"/>
      <c r="CS58" s="7">
        <f>IF(FA58&gt;=70, 6, 0)</f>
        <v>0</v>
      </c>
      <c r="CT58" s="7">
        <v>0</v>
      </c>
      <c r="CU58" s="6">
        <v>20</v>
      </c>
      <c r="CV58" s="7">
        <v>0</v>
      </c>
      <c r="CW58" s="7">
        <v>0</v>
      </c>
      <c r="CX58" s="7">
        <v>0</v>
      </c>
      <c r="CY58" s="7">
        <v>0</v>
      </c>
      <c r="CZ58" s="7">
        <f>IF(AND(DQ58&gt;0,DU58&gt;0),4,0)</f>
        <v>0</v>
      </c>
      <c r="DA58" s="7">
        <f>IF(AND(ED58&gt;0,EI58&gt;0,EN58&gt;0),4,0)</f>
        <v>4</v>
      </c>
      <c r="DB58" s="7">
        <f>IF(SUM(BV58,BX58,CA58,CB58,CD58,CG58,CJ58,CK58,CM58,CO58)&gt;-1,4,0)</f>
        <v>4</v>
      </c>
      <c r="DC58" s="7">
        <f>IF(FA58&gt;0,4,0)</f>
        <v>4</v>
      </c>
      <c r="DD58" s="6"/>
      <c r="DE58" s="10">
        <f>SUM(AR58:DD58)</f>
        <v>16</v>
      </c>
      <c r="DF58" s="10">
        <v>50</v>
      </c>
      <c r="DG58" s="17">
        <f>DE58+DF58</f>
        <v>66</v>
      </c>
      <c r="DH58" s="1">
        <v>74.290000000000006</v>
      </c>
      <c r="DI58" s="18">
        <v>50</v>
      </c>
      <c r="DJ58" s="18">
        <v>100</v>
      </c>
      <c r="DK58" s="29">
        <f>AVERAGE(DI58:DJ58)</f>
        <v>75</v>
      </c>
      <c r="DL58" s="1">
        <v>100</v>
      </c>
      <c r="DM58" s="29">
        <v>0</v>
      </c>
      <c r="DN58" s="1">
        <v>0</v>
      </c>
      <c r="DO58" s="1">
        <v>0</v>
      </c>
      <c r="DP58" s="1">
        <f>IF(DO58&gt;68, 68, DO58)</f>
        <v>0</v>
      </c>
      <c r="DQ58" s="1">
        <f>MAX(DN58,DP58)</f>
        <v>0</v>
      </c>
      <c r="DR58" s="29">
        <v>0</v>
      </c>
      <c r="DS58" s="29"/>
      <c r="DT58" s="29">
        <f>IF(DS58&gt;68,68,DS58)</f>
        <v>0</v>
      </c>
      <c r="DU58" s="29">
        <f>MAX(DR58,DT58)</f>
        <v>0</v>
      </c>
      <c r="DV58" s="18">
        <v>0</v>
      </c>
      <c r="DW58" s="18">
        <v>0</v>
      </c>
      <c r="DX58" s="1"/>
      <c r="DY58" s="15">
        <f>AVERAGE(DH58,DK58:DM58, DQ58, DU58)</f>
        <v>41.548333333333339</v>
      </c>
      <c r="DZ58" s="1">
        <v>20</v>
      </c>
      <c r="EA58" s="1">
        <v>26.67</v>
      </c>
      <c r="EB58" s="1">
        <v>0</v>
      </c>
      <c r="EC58" s="1">
        <f>IF(EB58&gt;68,68,EB58)</f>
        <v>0</v>
      </c>
      <c r="ED58" s="1">
        <f>MAX(DZ58:EA58,EC58)</f>
        <v>26.67</v>
      </c>
      <c r="EE58" s="29">
        <v>55.56</v>
      </c>
      <c r="EF58" s="29">
        <v>73.33</v>
      </c>
      <c r="EG58" s="29">
        <v>0</v>
      </c>
      <c r="EH58" s="29">
        <f>IF(EG58&gt;68,68,EG58)</f>
        <v>0</v>
      </c>
      <c r="EI58" s="29">
        <f>MAX(EE58:EF58)</f>
        <v>73.33</v>
      </c>
      <c r="EJ58" s="1">
        <v>55.56</v>
      </c>
      <c r="EK58" s="1">
        <v>93.33</v>
      </c>
      <c r="EL58" s="1">
        <v>0</v>
      </c>
      <c r="EM58" s="1">
        <f>IF(EL58&gt;68,68,EL58)</f>
        <v>0</v>
      </c>
      <c r="EN58" s="1">
        <f>MAX(EJ58:EK58,EM58)</f>
        <v>93.33</v>
      </c>
      <c r="EO58" s="29">
        <v>0</v>
      </c>
      <c r="EP58" s="29">
        <v>0</v>
      </c>
      <c r="EQ58" s="29"/>
      <c r="ER58" s="15">
        <f>AVERAGE(ED58,EI58,EN58,EQ58)</f>
        <v>64.443333333333328</v>
      </c>
      <c r="ES58" s="1">
        <v>0</v>
      </c>
      <c r="ET58" s="1">
        <v>0</v>
      </c>
      <c r="EU58" s="1">
        <f>MIN(MAX(ES58:ET58)+0.2*FA58, 100)</f>
        <v>10</v>
      </c>
      <c r="EV58" s="29">
        <v>41.67</v>
      </c>
      <c r="EW58" s="29">
        <v>0</v>
      </c>
      <c r="EX58" s="29">
        <f>MIN(MAX(EV58:EW58)+0.15*FA58, 100)</f>
        <v>49.17</v>
      </c>
      <c r="EY58" s="1">
        <v>50</v>
      </c>
      <c r="EZ58" s="1">
        <v>0</v>
      </c>
      <c r="FA58" s="1">
        <f>MAX(EY58:EZ58)</f>
        <v>50</v>
      </c>
      <c r="FB58" s="15">
        <f>AVERAGE(EU58,EX58,FA58)</f>
        <v>36.39</v>
      </c>
      <c r="FC58" s="3">
        <v>0.25</v>
      </c>
      <c r="FD58" s="3">
        <v>0.2</v>
      </c>
      <c r="FE58" s="3">
        <v>0.25</v>
      </c>
      <c r="FF58" s="3">
        <v>0.3</v>
      </c>
      <c r="FG58" s="25">
        <f>MIN(IF(C58="Yes",AQ58+DG58,0),100)</f>
        <v>70</v>
      </c>
      <c r="FH58" s="25">
        <f>IF(FL58&lt;0,FG58+FL58*-4,FG58)</f>
        <v>70</v>
      </c>
      <c r="FI58" s="25">
        <f>MIN(IF(C58="Yes",AQ58+DY58,0), 100)</f>
        <v>45.548333333333339</v>
      </c>
      <c r="FJ58" s="25">
        <f>MIN(IF(C58="Yes",AQ58+ER58,0),100)</f>
        <v>68.443333333333328</v>
      </c>
      <c r="FK58" s="25">
        <f>MIN(IF(C58="Yes",AQ58+FB58,0), 100)</f>
        <v>40.39</v>
      </c>
      <c r="FL58" s="26">
        <f>FC58*FG58+FD58*FI58+FE58*FJ58+FF58*FK58</f>
        <v>55.837499999999999</v>
      </c>
      <c r="FM58" s="26">
        <f>FC58*FH58+FD58*FI58+FE58*FJ58+FF58*FK58</f>
        <v>55.837499999999999</v>
      </c>
    </row>
    <row r="59" spans="1:169" customFormat="1" x14ac:dyDescent="0.3">
      <c r="A59">
        <v>1402018013</v>
      </c>
      <c r="B59" t="s">
        <v>106</v>
      </c>
      <c r="C59" s="2" t="s">
        <v>107</v>
      </c>
      <c r="D59" s="6">
        <v>1</v>
      </c>
      <c r="E59" s="6">
        <v>1</v>
      </c>
      <c r="F59" s="7">
        <v>1</v>
      </c>
      <c r="G59" s="7">
        <v>1</v>
      </c>
      <c r="H59" s="6"/>
      <c r="I59" s="6">
        <v>1</v>
      </c>
      <c r="J59" s="7">
        <v>1</v>
      </c>
      <c r="K59" s="7">
        <v>1</v>
      </c>
      <c r="L59" s="6"/>
      <c r="M59" s="8"/>
      <c r="N59" s="7"/>
      <c r="O59" s="7"/>
      <c r="P59" s="6"/>
      <c r="Q59" s="8"/>
      <c r="R59" s="7"/>
      <c r="S59" s="7">
        <v>1</v>
      </c>
      <c r="T59" s="6"/>
      <c r="U59" s="6"/>
      <c r="V59" s="7"/>
      <c r="W59" s="7"/>
      <c r="X59" s="6"/>
      <c r="Y59" s="6"/>
      <c r="Z59" s="7"/>
      <c r="AA59" s="7"/>
      <c r="AB59" s="6"/>
      <c r="AC59" s="6"/>
      <c r="AD59" s="7"/>
      <c r="AE59" s="8"/>
      <c r="AF59" s="10">
        <v>14</v>
      </c>
      <c r="AG59" s="10">
        <v>10</v>
      </c>
      <c r="AH59" s="10">
        <f>COUNT(D59:AE59)</f>
        <v>8</v>
      </c>
      <c r="AI59" s="22">
        <f>IF(C59="Yes",(AF59-AH59+(DG59-50)/AG59)/AF59,0)</f>
        <v>0.8214285714285714</v>
      </c>
      <c r="AJ59" s="11">
        <f>SUM(D59:AE59)</f>
        <v>8</v>
      </c>
      <c r="AK59" s="10">
        <f>MAX(AJ59-AL59-AM59,0)*-1</f>
        <v>0</v>
      </c>
      <c r="AL59" s="10">
        <v>10</v>
      </c>
      <c r="AM59" s="10">
        <v>3</v>
      </c>
      <c r="AN59" s="7">
        <f>AJ59+AK59+AO59</f>
        <v>8</v>
      </c>
      <c r="AO59" s="6"/>
      <c r="AP59" s="3">
        <v>0.5</v>
      </c>
      <c r="AQ59" s="15">
        <f>MIN(AN59,AL59)*AP59</f>
        <v>4</v>
      </c>
      <c r="AR59" s="6">
        <v>0</v>
      </c>
      <c r="AS59" s="6">
        <v>0</v>
      </c>
      <c r="AT59" s="6">
        <v>2</v>
      </c>
      <c r="AU59" s="6">
        <v>0</v>
      </c>
      <c r="AV59" s="7"/>
      <c r="AW59" s="7">
        <v>0</v>
      </c>
      <c r="AX59" s="7"/>
      <c r="AY59" s="7">
        <v>0</v>
      </c>
      <c r="AZ59" s="6"/>
      <c r="BA59" s="6">
        <v>3</v>
      </c>
      <c r="BB59" s="6"/>
      <c r="BC59" s="6">
        <v>0</v>
      </c>
      <c r="BD59" s="7"/>
      <c r="BE59" s="7">
        <f>IF(ED59&gt;=70, 5, 0)</f>
        <v>0</v>
      </c>
      <c r="BF59" s="7"/>
      <c r="BG59" s="7"/>
      <c r="BH59" s="7">
        <v>0</v>
      </c>
      <c r="BI59" s="6"/>
      <c r="BJ59" s="6">
        <f>IF(EU59&gt;=70, 6, 0)</f>
        <v>0</v>
      </c>
      <c r="BK59" s="6">
        <v>0</v>
      </c>
      <c r="BL59" s="7">
        <v>0</v>
      </c>
      <c r="BM59" s="7">
        <v>0</v>
      </c>
      <c r="BN59" s="7">
        <v>0</v>
      </c>
      <c r="BO59" s="6"/>
      <c r="BP59" s="6">
        <f>IF(EX59&gt;=70, 6, 0)</f>
        <v>0</v>
      </c>
      <c r="BQ59" s="6">
        <v>0</v>
      </c>
      <c r="BR59" s="7"/>
      <c r="BS59" s="7">
        <v>0</v>
      </c>
      <c r="BT59" s="7">
        <v>0</v>
      </c>
      <c r="BU59" s="6"/>
      <c r="BV59" s="6">
        <v>0</v>
      </c>
      <c r="BW59" s="6">
        <f>IF(EI59&gt;=70, 5, 0)</f>
        <v>0</v>
      </c>
      <c r="BX59" s="6">
        <v>0</v>
      </c>
      <c r="BY59" s="6">
        <v>0</v>
      </c>
      <c r="BZ59" s="6">
        <v>0</v>
      </c>
      <c r="CA59" s="6">
        <v>0</v>
      </c>
      <c r="CB59" s="6">
        <v>0</v>
      </c>
      <c r="CC59" s="6">
        <v>0</v>
      </c>
      <c r="CD59" s="6">
        <v>0</v>
      </c>
      <c r="CE59" s="6">
        <v>0</v>
      </c>
      <c r="CF59" s="6">
        <v>0</v>
      </c>
      <c r="CG59" s="6">
        <v>0</v>
      </c>
      <c r="CH59" s="6">
        <v>0</v>
      </c>
      <c r="CI59" s="6">
        <v>0</v>
      </c>
      <c r="CJ59" s="7">
        <v>0</v>
      </c>
      <c r="CK59" s="7">
        <v>0</v>
      </c>
      <c r="CL59" s="7">
        <v>0</v>
      </c>
      <c r="CM59" s="6">
        <v>0</v>
      </c>
      <c r="CN59" s="6">
        <f>IF(EQ59&gt;=70, 5, 0)</f>
        <v>0</v>
      </c>
      <c r="CO59" s="6">
        <v>0</v>
      </c>
      <c r="CP59" s="6"/>
      <c r="CQ59" s="6">
        <v>0</v>
      </c>
      <c r="CR59" s="7"/>
      <c r="CS59" s="7">
        <f>IF(FA59&gt;=70, 6, 0)</f>
        <v>0</v>
      </c>
      <c r="CT59" s="7">
        <v>0</v>
      </c>
      <c r="CU59" s="6">
        <v>20</v>
      </c>
      <c r="CV59" s="7">
        <v>6</v>
      </c>
      <c r="CW59" s="7">
        <v>6</v>
      </c>
      <c r="CX59" s="7">
        <v>0</v>
      </c>
      <c r="CY59" s="7">
        <v>6</v>
      </c>
      <c r="CZ59" s="7">
        <f>IF(AND(DQ59&gt;0,DU59&gt;0),4,0)</f>
        <v>0</v>
      </c>
      <c r="DA59" s="7">
        <f>IF(AND(ED59&gt;0,EI59&gt;0,EN59&gt;0),4,0)</f>
        <v>4</v>
      </c>
      <c r="DB59" s="7">
        <f>IF(SUM(BV59,BX59,CA59,CB59,CD59,CG59,CJ59,CK59,CM59,CO59)&gt;-1,4,0)</f>
        <v>4</v>
      </c>
      <c r="DC59" s="7">
        <f>IF(FA59&gt;0,4,0)</f>
        <v>4</v>
      </c>
      <c r="DD59" s="6"/>
      <c r="DE59" s="10">
        <f>SUM(AR59:DD59)</f>
        <v>55</v>
      </c>
      <c r="DF59" s="10">
        <v>50</v>
      </c>
      <c r="DG59" s="17">
        <f>DE59+DF59</f>
        <v>105</v>
      </c>
      <c r="DH59" s="1">
        <v>48.57</v>
      </c>
      <c r="DI59" s="18">
        <v>50</v>
      </c>
      <c r="DJ59" s="18">
        <v>100</v>
      </c>
      <c r="DK59" s="29">
        <f>AVERAGE(DI59:DJ59)</f>
        <v>75</v>
      </c>
      <c r="DL59" s="1">
        <v>0</v>
      </c>
      <c r="DM59" s="29">
        <v>65</v>
      </c>
      <c r="DN59" s="1">
        <v>0</v>
      </c>
      <c r="DO59" s="1">
        <v>0</v>
      </c>
      <c r="DP59" s="1">
        <f>IF(DO59&gt;68, 68, DO59)</f>
        <v>0</v>
      </c>
      <c r="DQ59" s="1">
        <f>MAX(DN59,DP59)</f>
        <v>0</v>
      </c>
      <c r="DR59" s="29">
        <v>0</v>
      </c>
      <c r="DS59" s="29">
        <v>0</v>
      </c>
      <c r="DT59" s="29">
        <f>IF(DS59&gt;68,68,DS59)</f>
        <v>0</v>
      </c>
      <c r="DU59" s="29">
        <f>MAX(DR59,DT59)</f>
        <v>0</v>
      </c>
      <c r="DV59" s="18">
        <v>0</v>
      </c>
      <c r="DW59" s="18">
        <v>0</v>
      </c>
      <c r="DX59" s="1"/>
      <c r="DY59" s="15">
        <f>AVERAGE(DH59,DK59:DM59, DQ59, DU59)</f>
        <v>31.428333333333331</v>
      </c>
      <c r="DZ59" s="1">
        <v>40</v>
      </c>
      <c r="EA59" s="1">
        <v>53.33</v>
      </c>
      <c r="EB59" s="1">
        <v>0</v>
      </c>
      <c r="EC59" s="1">
        <f>IF(EB59&gt;68,68,EB59)</f>
        <v>0</v>
      </c>
      <c r="ED59" s="1">
        <f>MAX(DZ59:EA59,EC59)</f>
        <v>53.33</v>
      </c>
      <c r="EE59" s="29">
        <v>27.78</v>
      </c>
      <c r="EF59" s="29">
        <v>6.67</v>
      </c>
      <c r="EG59" s="29">
        <v>0</v>
      </c>
      <c r="EH59" s="29">
        <f>IF(EG59&gt;68,68,EG59)</f>
        <v>0</v>
      </c>
      <c r="EI59" s="29">
        <f>MAX(EE59:EF59)</f>
        <v>27.78</v>
      </c>
      <c r="EJ59" s="1">
        <v>27.78</v>
      </c>
      <c r="EK59" s="1">
        <v>13.33</v>
      </c>
      <c r="EL59" s="1">
        <v>0</v>
      </c>
      <c r="EM59" s="1">
        <f>IF(EL59&gt;68,68,EL59)</f>
        <v>0</v>
      </c>
      <c r="EN59" s="1">
        <f>MAX(EJ59:EK59,EM59)</f>
        <v>27.78</v>
      </c>
      <c r="EO59" s="29">
        <v>0</v>
      </c>
      <c r="EP59" s="29">
        <v>0</v>
      </c>
      <c r="EQ59" s="29"/>
      <c r="ER59" s="15">
        <f>AVERAGE(ED59,EI59,EN59,EQ59)</f>
        <v>36.296666666666667</v>
      </c>
      <c r="ES59" s="1">
        <v>0</v>
      </c>
      <c r="ET59" s="1">
        <v>0</v>
      </c>
      <c r="EU59" s="1">
        <f>MIN(MAX(ES59:ET59)+0.2*FA59, 100)</f>
        <v>10.8</v>
      </c>
      <c r="EV59" s="29">
        <v>50</v>
      </c>
      <c r="EW59" s="29">
        <v>0</v>
      </c>
      <c r="EX59" s="29">
        <f>MIN(MAX(EV59:EW59)+0.15*FA59, 100)</f>
        <v>58.1</v>
      </c>
      <c r="EY59" s="1">
        <v>54</v>
      </c>
      <c r="EZ59" s="1">
        <v>0</v>
      </c>
      <c r="FA59" s="1">
        <f>MAX(EY59:EZ59)</f>
        <v>54</v>
      </c>
      <c r="FB59" s="15">
        <f>AVERAGE(EU59,EX59,FA59)</f>
        <v>40.966666666666669</v>
      </c>
      <c r="FC59" s="3">
        <v>0.25</v>
      </c>
      <c r="FD59" s="3">
        <v>0.2</v>
      </c>
      <c r="FE59" s="3">
        <v>0.25</v>
      </c>
      <c r="FF59" s="3">
        <v>0.3</v>
      </c>
      <c r="FG59" s="25">
        <f>MIN(IF(C59="Yes",AQ59+DG59,0),100)</f>
        <v>100</v>
      </c>
      <c r="FH59" s="25">
        <f>IF(FL59&lt;0,FG59+FL59*-4,FG59)</f>
        <v>100</v>
      </c>
      <c r="FI59" s="25">
        <f>MIN(IF(C59="Yes",AQ59+DY59,0), 100)</f>
        <v>35.428333333333327</v>
      </c>
      <c r="FJ59" s="25">
        <f>MIN(IF(C59="Yes",AQ59+ER59,0),100)</f>
        <v>40.296666666666667</v>
      </c>
      <c r="FK59" s="25">
        <f>MIN(IF(C59="Yes",AQ59+FB59,0), 100)</f>
        <v>44.966666666666669</v>
      </c>
      <c r="FL59" s="26">
        <f>FC59*FG59+FD59*FI59+FE59*FJ59+FF59*FK59</f>
        <v>55.649833333333341</v>
      </c>
      <c r="FM59" s="26">
        <f>FC59*FH59+FD59*FI59+FE59*FJ59+FF59*FK59</f>
        <v>55.649833333333341</v>
      </c>
    </row>
    <row r="60" spans="1:169" customFormat="1" x14ac:dyDescent="0.3">
      <c r="A60" s="30">
        <v>1402017028</v>
      </c>
      <c r="B60" t="s">
        <v>106</v>
      </c>
      <c r="C60" s="2" t="s">
        <v>107</v>
      </c>
      <c r="D60" s="6">
        <v>1</v>
      </c>
      <c r="E60" s="6">
        <v>1</v>
      </c>
      <c r="F60" s="7">
        <v>1</v>
      </c>
      <c r="G60" s="7">
        <v>1</v>
      </c>
      <c r="H60" s="6">
        <v>1</v>
      </c>
      <c r="I60" s="6"/>
      <c r="J60" s="7">
        <v>1</v>
      </c>
      <c r="K60" s="7">
        <v>1</v>
      </c>
      <c r="L60" s="6">
        <v>1</v>
      </c>
      <c r="M60" s="8"/>
      <c r="N60" s="7"/>
      <c r="O60" s="7"/>
      <c r="P60" s="6"/>
      <c r="Q60" s="8"/>
      <c r="R60" s="7">
        <v>1</v>
      </c>
      <c r="S60" s="7">
        <v>1</v>
      </c>
      <c r="T60" s="6"/>
      <c r="U60" s="6"/>
      <c r="V60" s="7"/>
      <c r="W60" s="7"/>
      <c r="X60" s="6"/>
      <c r="Y60" s="6"/>
      <c r="Z60" s="7"/>
      <c r="AA60" s="7"/>
      <c r="AB60" s="6"/>
      <c r="AC60" s="6"/>
      <c r="AD60" s="7"/>
      <c r="AE60" s="8"/>
      <c r="AF60" s="10">
        <v>14</v>
      </c>
      <c r="AG60" s="10">
        <v>10</v>
      </c>
      <c r="AH60" s="10">
        <f>COUNT(D60:AE60)</f>
        <v>10</v>
      </c>
      <c r="AI60" s="22">
        <f>IF(C60="Yes",(AF60-AH60+(DG60-50)/AG60)/AF60,0)</f>
        <v>0.3</v>
      </c>
      <c r="AJ60" s="11">
        <f>SUM(D60:AE60)</f>
        <v>10</v>
      </c>
      <c r="AK60" s="10">
        <f>MAX(AJ60-AL60-AM60,0)*-1</f>
        <v>0</v>
      </c>
      <c r="AL60" s="10">
        <v>10</v>
      </c>
      <c r="AM60" s="10">
        <v>3</v>
      </c>
      <c r="AN60" s="7">
        <f>AJ60+AK60+AO60</f>
        <v>10</v>
      </c>
      <c r="AO60" s="6"/>
      <c r="AP60" s="3">
        <v>0.5</v>
      </c>
      <c r="AQ60" s="15">
        <f>MIN(AN60,AL60)*AP60</f>
        <v>5</v>
      </c>
      <c r="AR60" s="6">
        <v>0</v>
      </c>
      <c r="AS60" s="6">
        <v>0</v>
      </c>
      <c r="AT60" s="6">
        <v>0</v>
      </c>
      <c r="AU60" s="6">
        <v>0</v>
      </c>
      <c r="AV60" s="7"/>
      <c r="AW60" s="7">
        <v>0</v>
      </c>
      <c r="AX60" s="7"/>
      <c r="AY60" s="7">
        <v>0</v>
      </c>
      <c r="AZ60" s="6"/>
      <c r="BA60" s="6">
        <v>3</v>
      </c>
      <c r="BB60" s="6"/>
      <c r="BC60" s="6">
        <v>0</v>
      </c>
      <c r="BD60" s="7"/>
      <c r="BE60" s="7">
        <f>IF(ED60&gt;=70, 5, 0)</f>
        <v>0</v>
      </c>
      <c r="BF60" s="7"/>
      <c r="BG60" s="7"/>
      <c r="BH60" s="7">
        <v>0</v>
      </c>
      <c r="BI60" s="6"/>
      <c r="BJ60" s="6">
        <f>IF(EU60&gt;=70, 6, 0)</f>
        <v>0</v>
      </c>
      <c r="BK60" s="6">
        <v>0</v>
      </c>
      <c r="BL60" s="7">
        <v>0</v>
      </c>
      <c r="BM60" s="7">
        <v>0</v>
      </c>
      <c r="BN60" s="7">
        <v>0</v>
      </c>
      <c r="BO60" s="6"/>
      <c r="BP60" s="6">
        <f>IF(EX60&gt;=70, 6, 0)</f>
        <v>0</v>
      </c>
      <c r="BQ60" s="6">
        <v>0</v>
      </c>
      <c r="BR60" s="7"/>
      <c r="BS60" s="7">
        <v>0</v>
      </c>
      <c r="BT60" s="7">
        <v>-5</v>
      </c>
      <c r="BU60" s="6"/>
      <c r="BV60" s="6">
        <v>0</v>
      </c>
      <c r="BW60" s="6">
        <f>IF(EI60&gt;=70, 5, 0)</f>
        <v>0</v>
      </c>
      <c r="BX60" s="6">
        <v>0</v>
      </c>
      <c r="BY60" s="6">
        <v>0</v>
      </c>
      <c r="BZ60" s="6">
        <v>0</v>
      </c>
      <c r="CA60" s="6">
        <v>0</v>
      </c>
      <c r="CB60" s="6">
        <v>0</v>
      </c>
      <c r="CC60" s="6">
        <v>0</v>
      </c>
      <c r="CD60" s="6">
        <v>0</v>
      </c>
      <c r="CE60" s="6">
        <v>0</v>
      </c>
      <c r="CF60" s="6">
        <v>0</v>
      </c>
      <c r="CG60" s="6">
        <v>0</v>
      </c>
      <c r="CH60" s="6">
        <v>0</v>
      </c>
      <c r="CI60" s="6">
        <v>0</v>
      </c>
      <c r="CJ60" s="7">
        <v>0</v>
      </c>
      <c r="CK60" s="7">
        <v>-5</v>
      </c>
      <c r="CL60" s="7">
        <v>0</v>
      </c>
      <c r="CM60" s="6">
        <v>0</v>
      </c>
      <c r="CN60" s="6">
        <f>IF(EQ60&gt;=70, 5, 0)</f>
        <v>0</v>
      </c>
      <c r="CO60" s="6">
        <v>0</v>
      </c>
      <c r="CP60" s="6"/>
      <c r="CQ60" s="6">
        <v>0</v>
      </c>
      <c r="CR60" s="7"/>
      <c r="CS60" s="7">
        <f>IF(FA60&gt;=70, 6, 0)</f>
        <v>0</v>
      </c>
      <c r="CT60" s="7">
        <v>-5</v>
      </c>
      <c r="CU60" s="6"/>
      <c r="CV60" s="7">
        <v>6</v>
      </c>
      <c r="CW60" s="7">
        <v>0</v>
      </c>
      <c r="CX60" s="7">
        <v>0</v>
      </c>
      <c r="CY60" s="7">
        <v>0</v>
      </c>
      <c r="CZ60" s="7">
        <f>IF(AND(DQ60&gt;0,DU60&gt;0),4,0)</f>
        <v>0</v>
      </c>
      <c r="DA60" s="7">
        <f>IF(AND(ED60&gt;0,EI60&gt;0,EN60&gt;0),4,0)</f>
        <v>4</v>
      </c>
      <c r="DB60" s="7">
        <f>IF(SUM(BV60,BX60,CA60,CB60,CD60,CG60,CJ60,CK60,CM60,CO60)&gt;-1,4,0)</f>
        <v>0</v>
      </c>
      <c r="DC60" s="7">
        <f>IF(FA60&gt;0,4,0)</f>
        <v>4</v>
      </c>
      <c r="DD60" s="6"/>
      <c r="DE60" s="10">
        <f>SUM(AR60:DD60)</f>
        <v>2</v>
      </c>
      <c r="DF60" s="10">
        <v>50</v>
      </c>
      <c r="DG60" s="17">
        <f>DE60+DF60</f>
        <v>52</v>
      </c>
      <c r="DH60" s="1">
        <v>71.430000000000007</v>
      </c>
      <c r="DI60" s="18">
        <v>0</v>
      </c>
      <c r="DJ60" s="18">
        <v>100</v>
      </c>
      <c r="DK60" s="29">
        <f>AVERAGE(DI60:DJ60)</f>
        <v>50</v>
      </c>
      <c r="DL60" s="1">
        <v>100</v>
      </c>
      <c r="DM60" s="29">
        <v>45</v>
      </c>
      <c r="DN60" s="1">
        <v>0</v>
      </c>
      <c r="DO60" s="1">
        <v>90</v>
      </c>
      <c r="DP60" s="1">
        <f>IF(DO60&gt;68, 68, DO60)</f>
        <v>68</v>
      </c>
      <c r="DQ60" s="1">
        <f>MAX(DN60,DP60)</f>
        <v>68</v>
      </c>
      <c r="DR60" s="29">
        <v>0</v>
      </c>
      <c r="DS60" s="29"/>
      <c r="DT60" s="29">
        <f>IF(DS60&gt;68,68,DS60)</f>
        <v>0</v>
      </c>
      <c r="DU60" s="29">
        <f>MAX(DR60,DT60)</f>
        <v>0</v>
      </c>
      <c r="DV60" s="18">
        <v>0</v>
      </c>
      <c r="DW60" s="18">
        <v>0</v>
      </c>
      <c r="DX60" s="1"/>
      <c r="DY60" s="15">
        <f>AVERAGE(DH60,DK60:DM60, DQ60, DU60)</f>
        <v>55.738333333333337</v>
      </c>
      <c r="DZ60" s="1">
        <v>33.33</v>
      </c>
      <c r="EA60" s="1">
        <v>0</v>
      </c>
      <c r="EB60" s="1">
        <v>0</v>
      </c>
      <c r="EC60" s="1">
        <f>IF(EB60&gt;68,68,EB60)</f>
        <v>0</v>
      </c>
      <c r="ED60" s="1">
        <f>MAX(DZ60:EA60,EC60)</f>
        <v>33.33</v>
      </c>
      <c r="EE60" s="29">
        <v>27.78</v>
      </c>
      <c r="EF60" s="29">
        <v>0</v>
      </c>
      <c r="EG60" s="29">
        <v>0</v>
      </c>
      <c r="EH60" s="29">
        <f>IF(EG60&gt;68,68,EG60)</f>
        <v>0</v>
      </c>
      <c r="EI60" s="29">
        <f>MAX(EE60:EF60)</f>
        <v>27.78</v>
      </c>
      <c r="EJ60" s="1">
        <v>27.78</v>
      </c>
      <c r="EK60" s="1">
        <v>33.33</v>
      </c>
      <c r="EL60" s="1">
        <v>0</v>
      </c>
      <c r="EM60" s="1">
        <f>IF(EL60&gt;68,68,EL60)</f>
        <v>0</v>
      </c>
      <c r="EN60" s="1">
        <f>MAX(EJ60:EK60,EM60)</f>
        <v>33.33</v>
      </c>
      <c r="EO60" s="29">
        <v>0</v>
      </c>
      <c r="EP60" s="29">
        <v>0</v>
      </c>
      <c r="EQ60" s="29"/>
      <c r="ER60" s="15">
        <f>AVERAGE(ED60,EI60,EN60,EQ60)</f>
        <v>31.48</v>
      </c>
      <c r="ES60" s="1">
        <v>46.67</v>
      </c>
      <c r="ET60" s="1">
        <v>0</v>
      </c>
      <c r="EU60" s="1">
        <f>MIN(MAX(ES60:ET60)+0.2*FA60, 100)</f>
        <v>59.07</v>
      </c>
      <c r="EV60" s="29">
        <v>50</v>
      </c>
      <c r="EW60" s="29">
        <v>0</v>
      </c>
      <c r="EX60" s="29">
        <f>MIN(MAX(EV60:EW60)+0.15*FA60, 100)</f>
        <v>59.3</v>
      </c>
      <c r="EY60" s="1">
        <v>62</v>
      </c>
      <c r="EZ60" s="1">
        <v>0</v>
      </c>
      <c r="FA60" s="1">
        <f>MAX(EY60:EZ60)</f>
        <v>62</v>
      </c>
      <c r="FB60" s="15">
        <f>AVERAGE(EU60,EX60,FA60)</f>
        <v>60.123333333333335</v>
      </c>
      <c r="FC60" s="3">
        <v>0.25</v>
      </c>
      <c r="FD60" s="3">
        <v>0.2</v>
      </c>
      <c r="FE60" s="3">
        <v>0.25</v>
      </c>
      <c r="FF60" s="3">
        <v>0.3</v>
      </c>
      <c r="FG60" s="25">
        <f>MIN(IF(C60="Yes",AQ60+DG60,0),100)</f>
        <v>57</v>
      </c>
      <c r="FH60" s="25">
        <f>IF(FL60&lt;0,FG60+FL60*-4,FG60)</f>
        <v>57</v>
      </c>
      <c r="FI60" s="25">
        <f>MIN(IF(C60="Yes",AQ60+DY60,0), 100)</f>
        <v>60.738333333333337</v>
      </c>
      <c r="FJ60" s="25">
        <f>MIN(IF(C60="Yes",AQ60+ER60,0),100)</f>
        <v>36.480000000000004</v>
      </c>
      <c r="FK60" s="25">
        <f>MIN(IF(C60="Yes",AQ60+FB60,0), 100)</f>
        <v>65.123333333333335</v>
      </c>
      <c r="FL60" s="26">
        <f>FC60*FG60+FD60*FI60+FE60*FJ60+FF60*FK60</f>
        <v>55.05466666666667</v>
      </c>
      <c r="FM60" s="26">
        <f>FC60*FH60+FD60*FI60+FE60*FJ60+FF60*FK60</f>
        <v>55.05466666666667</v>
      </c>
    </row>
    <row r="61" spans="1:169" customFormat="1" x14ac:dyDescent="0.3">
      <c r="A61">
        <v>1402019110</v>
      </c>
      <c r="B61" t="s">
        <v>104</v>
      </c>
      <c r="C61" s="2" t="s">
        <v>107</v>
      </c>
      <c r="D61" s="6"/>
      <c r="E61" s="6">
        <v>1</v>
      </c>
      <c r="F61" s="7">
        <v>1</v>
      </c>
      <c r="G61" s="7">
        <v>1</v>
      </c>
      <c r="H61" s="6"/>
      <c r="I61" s="6"/>
      <c r="J61" s="7"/>
      <c r="K61" s="7"/>
      <c r="L61" s="6"/>
      <c r="M61" s="8"/>
      <c r="N61" s="7"/>
      <c r="O61" s="7"/>
      <c r="P61" s="6"/>
      <c r="Q61" s="8"/>
      <c r="R61" s="7"/>
      <c r="S61" s="7"/>
      <c r="T61" s="6"/>
      <c r="U61" s="16"/>
      <c r="V61" s="7"/>
      <c r="W61" s="7"/>
      <c r="X61" s="6"/>
      <c r="Y61" s="6"/>
      <c r="Z61" s="7"/>
      <c r="AA61" s="7"/>
      <c r="AB61" s="6"/>
      <c r="AC61" s="6"/>
      <c r="AD61" s="7"/>
      <c r="AE61" s="8"/>
      <c r="AF61" s="10">
        <v>14</v>
      </c>
      <c r="AG61" s="10">
        <v>10</v>
      </c>
      <c r="AH61" s="10">
        <f>COUNT(D61:AE61)</f>
        <v>3</v>
      </c>
      <c r="AI61" s="22">
        <f>IF(C61="Yes",(AF61-AH61+(DG61-50)/AG61)/AF61,0)</f>
        <v>1.2</v>
      </c>
      <c r="AJ61" s="11">
        <f>SUM(D61:AE61)</f>
        <v>3</v>
      </c>
      <c r="AK61" s="10">
        <f>MAX(AJ61-AL61-AM61,0)*-1</f>
        <v>0</v>
      </c>
      <c r="AL61" s="10">
        <v>10</v>
      </c>
      <c r="AM61" s="10">
        <v>3</v>
      </c>
      <c r="AN61" s="7">
        <f>AJ61+AK61+AO61</f>
        <v>3</v>
      </c>
      <c r="AO61" s="6"/>
      <c r="AP61" s="3">
        <v>0.5</v>
      </c>
      <c r="AQ61" s="15">
        <f>MIN(AN61,AL61)*AP61</f>
        <v>1.5</v>
      </c>
      <c r="AR61" s="6">
        <v>0</v>
      </c>
      <c r="AS61" s="6">
        <v>0</v>
      </c>
      <c r="AT61" s="6">
        <v>4</v>
      </c>
      <c r="AU61" s="6">
        <v>0</v>
      </c>
      <c r="AV61" s="7"/>
      <c r="AW61" s="7">
        <v>0</v>
      </c>
      <c r="AX61" s="7"/>
      <c r="AY61" s="7">
        <v>0</v>
      </c>
      <c r="AZ61" s="6"/>
      <c r="BA61" s="6">
        <v>0</v>
      </c>
      <c r="BB61" s="6"/>
      <c r="BC61" s="6">
        <v>0</v>
      </c>
      <c r="BD61" s="7"/>
      <c r="BE61" s="7">
        <f>IF(ED61&gt;=70, 5, 0)</f>
        <v>0</v>
      </c>
      <c r="BF61" s="7"/>
      <c r="BG61" s="7"/>
      <c r="BH61" s="7">
        <v>0</v>
      </c>
      <c r="BI61" s="6"/>
      <c r="BJ61" s="6">
        <f>IF(EU61&gt;=70, 6, 0)</f>
        <v>0</v>
      </c>
      <c r="BK61" s="6">
        <v>-5</v>
      </c>
      <c r="BL61" s="7">
        <v>0</v>
      </c>
      <c r="BM61" s="7">
        <v>0</v>
      </c>
      <c r="BN61" s="7">
        <v>0</v>
      </c>
      <c r="BO61" s="6">
        <v>2</v>
      </c>
      <c r="BP61" s="6">
        <f>IF(EX61&gt;=70, 6, 0)</f>
        <v>0</v>
      </c>
      <c r="BQ61" s="6">
        <v>0</v>
      </c>
      <c r="BR61" s="7"/>
      <c r="BS61" s="7">
        <v>0</v>
      </c>
      <c r="BT61" s="7">
        <v>0</v>
      </c>
      <c r="BU61" s="6">
        <v>5</v>
      </c>
      <c r="BV61" s="6">
        <v>0</v>
      </c>
      <c r="BW61" s="6">
        <f>IF(EI61&gt;=70, 5, 0)</f>
        <v>0</v>
      </c>
      <c r="BX61" s="6">
        <v>0</v>
      </c>
      <c r="BY61" s="6">
        <v>0</v>
      </c>
      <c r="BZ61" s="6">
        <v>0</v>
      </c>
      <c r="CA61" s="6">
        <v>0</v>
      </c>
      <c r="CB61" s="6">
        <v>0</v>
      </c>
      <c r="CC61" s="6">
        <v>0</v>
      </c>
      <c r="CD61" s="6">
        <v>0</v>
      </c>
      <c r="CE61" s="6">
        <v>0</v>
      </c>
      <c r="CF61" s="6">
        <v>0</v>
      </c>
      <c r="CG61" s="6">
        <v>0</v>
      </c>
      <c r="CH61" s="6">
        <v>0</v>
      </c>
      <c r="CI61" s="6">
        <v>0</v>
      </c>
      <c r="CJ61" s="7">
        <v>0</v>
      </c>
      <c r="CK61" s="7">
        <v>0</v>
      </c>
      <c r="CL61" s="7">
        <v>0</v>
      </c>
      <c r="CM61" s="6">
        <v>0</v>
      </c>
      <c r="CN61" s="6">
        <f>IF(EQ61&gt;=70, 5, 0)</f>
        <v>0</v>
      </c>
      <c r="CO61" s="6">
        <v>-5</v>
      </c>
      <c r="CP61" s="6"/>
      <c r="CQ61" s="6">
        <v>0</v>
      </c>
      <c r="CR61" s="7"/>
      <c r="CS61" s="7">
        <f>IF(FA61&gt;=70, 6, 0)</f>
        <v>0</v>
      </c>
      <c r="CT61" s="7">
        <v>-5</v>
      </c>
      <c r="CU61" s="6">
        <v>20</v>
      </c>
      <c r="CV61" s="7">
        <v>6</v>
      </c>
      <c r="CW61" s="7">
        <v>6</v>
      </c>
      <c r="CX61" s="7">
        <v>20</v>
      </c>
      <c r="CY61" s="7">
        <v>6</v>
      </c>
      <c r="CZ61" s="7">
        <f>IF(AND(DQ61&gt;0,DU61&gt;0),4,0)</f>
        <v>0</v>
      </c>
      <c r="DA61" s="7">
        <f>IF(AND(ED61&gt;0,EI61&gt;0,EN61&gt;0),4,0)</f>
        <v>4</v>
      </c>
      <c r="DB61" s="7">
        <f>IF(SUM(BV61,BX61,CA61,CB61,CD61,CG61,CJ61,CK61,CM61,CO61)&gt;-1,4,0)</f>
        <v>0</v>
      </c>
      <c r="DC61" s="7">
        <f>IF(FA61&gt;0,4,0)</f>
        <v>0</v>
      </c>
      <c r="DD61" s="6"/>
      <c r="DE61" s="10">
        <f>SUM(AR61:DD61)</f>
        <v>58</v>
      </c>
      <c r="DF61" s="10">
        <v>50</v>
      </c>
      <c r="DG61" s="17">
        <f>DE61+DF61</f>
        <v>108</v>
      </c>
      <c r="DH61" s="1">
        <v>71.430000000000007</v>
      </c>
      <c r="DI61" s="18">
        <v>75</v>
      </c>
      <c r="DJ61" s="18">
        <v>0</v>
      </c>
      <c r="DK61" s="29">
        <f>AVERAGE(DI61:DJ61)</f>
        <v>37.5</v>
      </c>
      <c r="DL61" s="1">
        <v>0</v>
      </c>
      <c r="DM61" s="29">
        <v>15</v>
      </c>
      <c r="DN61" s="1">
        <v>90</v>
      </c>
      <c r="DO61" s="1">
        <v>90</v>
      </c>
      <c r="DP61" s="1">
        <f>IF(DO61&gt;68, 68, DO61)</f>
        <v>68</v>
      </c>
      <c r="DQ61" s="1">
        <f>MAX(DN61,DP61)</f>
        <v>90</v>
      </c>
      <c r="DR61" s="29">
        <v>0</v>
      </c>
      <c r="DS61" s="29">
        <v>0</v>
      </c>
      <c r="DT61" s="29">
        <f>IF(DS61&gt;68,68,DS61)</f>
        <v>0</v>
      </c>
      <c r="DU61" s="29">
        <f>MAX(DR61,DT61)</f>
        <v>0</v>
      </c>
      <c r="DV61" s="18">
        <v>0</v>
      </c>
      <c r="DW61" s="18">
        <v>0</v>
      </c>
      <c r="DX61" s="1"/>
      <c r="DY61" s="15">
        <f>AVERAGE(DH61,DK61:DM61, DQ61, DU61)</f>
        <v>35.655000000000001</v>
      </c>
      <c r="DZ61" s="1">
        <v>33.33</v>
      </c>
      <c r="EA61" s="1">
        <v>66.67</v>
      </c>
      <c r="EB61" s="1">
        <v>53.33</v>
      </c>
      <c r="EC61" s="1">
        <f>IF(EB61&gt;68,68,EB61)</f>
        <v>53.33</v>
      </c>
      <c r="ED61" s="1">
        <f>MAX(DZ61:EA61,EC61)</f>
        <v>66.67</v>
      </c>
      <c r="EE61" s="29">
        <v>22.22</v>
      </c>
      <c r="EF61" s="29">
        <v>40</v>
      </c>
      <c r="EG61" s="29">
        <v>53.33</v>
      </c>
      <c r="EH61" s="29">
        <f>IF(EG61&gt;68,68,EG61)</f>
        <v>53.33</v>
      </c>
      <c r="EI61" s="29">
        <f>MAX(EE61:EF61)</f>
        <v>40</v>
      </c>
      <c r="EJ61" s="1">
        <v>22.22</v>
      </c>
      <c r="EK61" s="1">
        <v>46.67</v>
      </c>
      <c r="EL61" s="1">
        <v>73.33</v>
      </c>
      <c r="EM61" s="1">
        <f>IF(EL61&gt;68,68,EL61)</f>
        <v>68</v>
      </c>
      <c r="EN61" s="1">
        <f>MAX(EJ61:EK61,EM61)</f>
        <v>68</v>
      </c>
      <c r="EO61" s="29">
        <v>0</v>
      </c>
      <c r="EP61" s="29">
        <v>0</v>
      </c>
      <c r="EQ61" s="29"/>
      <c r="ER61" s="15">
        <f>AVERAGE(ED61,EI61,EN61,EQ61)</f>
        <v>58.223333333333336</v>
      </c>
      <c r="ES61" s="1">
        <v>13.33</v>
      </c>
      <c r="ET61" s="1">
        <v>0</v>
      </c>
      <c r="EU61" s="1">
        <f>MIN(MAX(ES61:ET61)+0.2*FA61, 100)</f>
        <v>13.33</v>
      </c>
      <c r="EV61" s="29">
        <v>58.33</v>
      </c>
      <c r="EW61" s="29">
        <v>0</v>
      </c>
      <c r="EX61" s="29">
        <f>MIN(MAX(EV61:EW61)+0.15*FA61, 100)</f>
        <v>58.33</v>
      </c>
      <c r="EY61" s="1">
        <v>0</v>
      </c>
      <c r="EZ61" s="1">
        <v>0</v>
      </c>
      <c r="FA61" s="1">
        <f>MAX(EY61:EZ61)</f>
        <v>0</v>
      </c>
      <c r="FB61" s="15">
        <f>AVERAGE(EU61,EX61,FA61)</f>
        <v>23.886666666666667</v>
      </c>
      <c r="FC61" s="3">
        <v>0.25</v>
      </c>
      <c r="FD61" s="3">
        <v>0.2</v>
      </c>
      <c r="FE61" s="3">
        <v>0.25</v>
      </c>
      <c r="FF61" s="3">
        <v>0.3</v>
      </c>
      <c r="FG61" s="25">
        <f>MIN(IF(C61="Yes",AQ61+DG61,0),100)</f>
        <v>100</v>
      </c>
      <c r="FH61" s="25">
        <f>IF(FL61&lt;0,FG61+FL61*-4,FG61)</f>
        <v>100</v>
      </c>
      <c r="FI61" s="25">
        <f>MIN(IF(C61="Yes",AQ61+DY61,0), 100)</f>
        <v>37.155000000000001</v>
      </c>
      <c r="FJ61" s="25">
        <f>MIN(IF(C61="Yes",AQ61+ER61,0),100)</f>
        <v>59.723333333333336</v>
      </c>
      <c r="FK61" s="25">
        <f>MIN(IF(C61="Yes",AQ61+FB61,0), 100)</f>
        <v>25.386666666666667</v>
      </c>
      <c r="FL61" s="26">
        <f>FC61*FG61+FD61*FI61+FE61*FJ61+FF61*FK61</f>
        <v>54.977833333333329</v>
      </c>
      <c r="FM61" s="26">
        <f>FC61*FH61+FD61*FI61+FE61*FJ61+FF61*FK61</f>
        <v>54.977833333333329</v>
      </c>
    </row>
    <row r="62" spans="1:169" customFormat="1" x14ac:dyDescent="0.3">
      <c r="A62">
        <v>1402019019</v>
      </c>
      <c r="B62" t="s">
        <v>105</v>
      </c>
      <c r="C62" s="2" t="s">
        <v>107</v>
      </c>
      <c r="D62" s="6">
        <v>1</v>
      </c>
      <c r="E62" s="6"/>
      <c r="F62" s="7">
        <v>1</v>
      </c>
      <c r="G62" s="7"/>
      <c r="H62" s="6"/>
      <c r="I62" s="6"/>
      <c r="J62" s="7">
        <v>1</v>
      </c>
      <c r="K62" s="7"/>
      <c r="L62" s="6"/>
      <c r="M62" s="8"/>
      <c r="N62" s="7"/>
      <c r="O62" s="7"/>
      <c r="P62" s="6"/>
      <c r="Q62" s="8"/>
      <c r="R62" s="7">
        <v>1</v>
      </c>
      <c r="S62" s="7">
        <v>1</v>
      </c>
      <c r="T62" s="6"/>
      <c r="U62" s="16"/>
      <c r="V62" s="7">
        <v>1</v>
      </c>
      <c r="W62" s="7"/>
      <c r="X62" s="6"/>
      <c r="Y62" s="6"/>
      <c r="Z62" s="7"/>
      <c r="AA62" s="7"/>
      <c r="AB62" s="6"/>
      <c r="AC62" s="6"/>
      <c r="AD62" s="7"/>
      <c r="AE62" s="8"/>
      <c r="AF62" s="10">
        <v>14</v>
      </c>
      <c r="AG62" s="10">
        <v>10</v>
      </c>
      <c r="AH62" s="10">
        <f>COUNT(D62:AE62)</f>
        <v>6</v>
      </c>
      <c r="AI62" s="22">
        <f>IF(C62="Yes",(AF62-AH62+(DG62-50)/AG62)/AF62,0)</f>
        <v>0.76428571428571423</v>
      </c>
      <c r="AJ62" s="11">
        <f>SUM(D62:AE62)</f>
        <v>6</v>
      </c>
      <c r="AK62" s="10">
        <f>MAX(AJ62-AL62-AM62,0)*-1</f>
        <v>0</v>
      </c>
      <c r="AL62" s="10">
        <v>10</v>
      </c>
      <c r="AM62" s="10">
        <v>3</v>
      </c>
      <c r="AN62" s="7">
        <f>AJ62+AK62+AO62</f>
        <v>6</v>
      </c>
      <c r="AO62" s="6"/>
      <c r="AP62" s="3">
        <v>0.5</v>
      </c>
      <c r="AQ62" s="15">
        <f>MIN(AN62,AL62)*AP62</f>
        <v>3</v>
      </c>
      <c r="AR62" s="6">
        <v>0</v>
      </c>
      <c r="AS62" s="6">
        <v>0</v>
      </c>
      <c r="AT62" s="6">
        <v>2</v>
      </c>
      <c r="AU62" s="6">
        <v>0</v>
      </c>
      <c r="AV62" s="7"/>
      <c r="AW62" s="7">
        <v>0</v>
      </c>
      <c r="AX62" s="7"/>
      <c r="AY62" s="7">
        <v>0</v>
      </c>
      <c r="AZ62" s="6"/>
      <c r="BA62" s="6">
        <v>0</v>
      </c>
      <c r="BB62" s="6"/>
      <c r="BC62" s="6">
        <v>0</v>
      </c>
      <c r="BD62" s="7"/>
      <c r="BE62" s="7">
        <f>IF(ED62&gt;=70, 5, 0)</f>
        <v>0</v>
      </c>
      <c r="BF62" s="7"/>
      <c r="BG62" s="7"/>
      <c r="BH62" s="7">
        <v>0</v>
      </c>
      <c r="BI62" s="6"/>
      <c r="BJ62" s="6">
        <f>IF(EU62&gt;=70, 6, 0)</f>
        <v>0</v>
      </c>
      <c r="BK62" s="6">
        <v>0</v>
      </c>
      <c r="BL62" s="7">
        <v>0</v>
      </c>
      <c r="BM62" s="7">
        <v>-5</v>
      </c>
      <c r="BN62" s="7">
        <v>0</v>
      </c>
      <c r="BO62" s="6"/>
      <c r="BP62" s="6">
        <f>IF(EX62&gt;=70, 6, 0)</f>
        <v>0</v>
      </c>
      <c r="BQ62" s="6">
        <v>0</v>
      </c>
      <c r="BR62" s="7"/>
      <c r="BS62" s="7">
        <v>-5</v>
      </c>
      <c r="BT62" s="7">
        <v>0</v>
      </c>
      <c r="BU62" s="6">
        <v>5</v>
      </c>
      <c r="BV62" s="6">
        <v>0</v>
      </c>
      <c r="BW62" s="6">
        <f>IF(EI62&gt;=70, 5, 0)</f>
        <v>5</v>
      </c>
      <c r="BX62" s="6">
        <v>0</v>
      </c>
      <c r="BY62" s="6">
        <v>0</v>
      </c>
      <c r="BZ62" s="6">
        <v>0</v>
      </c>
      <c r="CA62" s="6">
        <v>0</v>
      </c>
      <c r="CB62" s="6">
        <v>0</v>
      </c>
      <c r="CC62" s="6">
        <v>0</v>
      </c>
      <c r="CD62" s="6">
        <v>0</v>
      </c>
      <c r="CE62" s="6">
        <v>0</v>
      </c>
      <c r="CF62" s="6">
        <v>0</v>
      </c>
      <c r="CG62" s="6">
        <v>0</v>
      </c>
      <c r="CH62" s="6">
        <v>0</v>
      </c>
      <c r="CI62" s="6">
        <v>0</v>
      </c>
      <c r="CJ62" s="7">
        <v>0</v>
      </c>
      <c r="CK62" s="7">
        <v>0</v>
      </c>
      <c r="CL62" s="7">
        <v>0</v>
      </c>
      <c r="CM62" s="6">
        <v>0</v>
      </c>
      <c r="CN62" s="6">
        <f>IF(EQ62&gt;=70, 5, 0)</f>
        <v>0</v>
      </c>
      <c r="CO62" s="6">
        <v>-5</v>
      </c>
      <c r="CP62" s="6"/>
      <c r="CQ62" s="6">
        <v>-5</v>
      </c>
      <c r="CR62" s="7"/>
      <c r="CS62" s="7">
        <f>IF(FA62&gt;=70, 6, 0)</f>
        <v>0</v>
      </c>
      <c r="CT62" s="7">
        <v>-5</v>
      </c>
      <c r="CU62" s="6">
        <v>20</v>
      </c>
      <c r="CV62" s="7">
        <v>6</v>
      </c>
      <c r="CW62" s="7">
        <v>6</v>
      </c>
      <c r="CX62" s="7">
        <v>0</v>
      </c>
      <c r="CY62" s="7">
        <v>0</v>
      </c>
      <c r="CZ62" s="7">
        <f>IF(AND(DQ62&gt;0,DU62&gt;0),4,0)</f>
        <v>4</v>
      </c>
      <c r="DA62" s="7">
        <f>IF(AND(ED62&gt;0,EI62&gt;0,EN62&gt;0),4,0)</f>
        <v>4</v>
      </c>
      <c r="DB62" s="7">
        <f>IF(SUM(BV62,BX62,CA62,CB62,CD62,CG62,CJ62,CK62,CM62,CO62)&gt;-1,4,0)</f>
        <v>0</v>
      </c>
      <c r="DC62" s="7">
        <f>IF(FA62&gt;0,4,0)</f>
        <v>0</v>
      </c>
      <c r="DD62" s="6"/>
      <c r="DE62" s="10">
        <f>SUM(AR62:DD62)</f>
        <v>27</v>
      </c>
      <c r="DF62" s="10">
        <v>50</v>
      </c>
      <c r="DG62" s="17">
        <f>DE62+DF62</f>
        <v>77</v>
      </c>
      <c r="DH62" s="1">
        <v>74.290000000000006</v>
      </c>
      <c r="DI62" s="18">
        <v>75</v>
      </c>
      <c r="DJ62" s="18">
        <v>50</v>
      </c>
      <c r="DK62" s="29">
        <f>AVERAGE(DI62:DJ62)</f>
        <v>62.5</v>
      </c>
      <c r="DL62" s="1">
        <v>0</v>
      </c>
      <c r="DM62" s="29">
        <v>85</v>
      </c>
      <c r="DN62" s="1">
        <v>90</v>
      </c>
      <c r="DO62" s="1">
        <v>90</v>
      </c>
      <c r="DP62" s="1">
        <f>IF(DO62&gt;68, 68, DO62)</f>
        <v>68</v>
      </c>
      <c r="DQ62" s="1">
        <f>MAX(DN62,DP62)</f>
        <v>90</v>
      </c>
      <c r="DR62" s="29">
        <v>0</v>
      </c>
      <c r="DS62" s="29">
        <v>100</v>
      </c>
      <c r="DT62" s="29">
        <f>IF(DS62&gt;68,68,DS62)</f>
        <v>68</v>
      </c>
      <c r="DU62" s="29">
        <f>MAX(DR62,DT62)</f>
        <v>68</v>
      </c>
      <c r="DV62" s="18">
        <v>0</v>
      </c>
      <c r="DW62" s="18">
        <v>0</v>
      </c>
      <c r="DX62" s="1"/>
      <c r="DY62" s="15">
        <f>AVERAGE(DH62,DK62:DM62, DQ62, DU62)</f>
        <v>63.298333333333339</v>
      </c>
      <c r="DZ62" s="1">
        <v>33.33</v>
      </c>
      <c r="EA62" s="1">
        <v>33.33</v>
      </c>
      <c r="EB62" s="1">
        <v>33.33</v>
      </c>
      <c r="EC62" s="1">
        <f>IF(EB62&gt;68,68,EB62)</f>
        <v>33.33</v>
      </c>
      <c r="ED62" s="1">
        <f>MAX(DZ62:EA62,EC62)</f>
        <v>33.33</v>
      </c>
      <c r="EE62" s="29">
        <v>72.22</v>
      </c>
      <c r="EF62" s="29">
        <v>66.67</v>
      </c>
      <c r="EG62" s="29">
        <v>60</v>
      </c>
      <c r="EH62" s="29">
        <f>IF(EG62&gt;68,68,EG62)</f>
        <v>60</v>
      </c>
      <c r="EI62" s="29">
        <f>MAX(EE62:EF62)</f>
        <v>72.22</v>
      </c>
      <c r="EJ62" s="1">
        <v>72.22</v>
      </c>
      <c r="EK62" s="1">
        <v>53.33</v>
      </c>
      <c r="EL62" s="1">
        <v>73.33</v>
      </c>
      <c r="EM62" s="1">
        <f>IF(EL62&gt;68,68,EL62)</f>
        <v>68</v>
      </c>
      <c r="EN62" s="1">
        <f>MAX(EJ62:EK62,EM62)</f>
        <v>72.22</v>
      </c>
      <c r="EO62" s="29">
        <v>0</v>
      </c>
      <c r="EP62" s="29">
        <v>0</v>
      </c>
      <c r="EQ62" s="29"/>
      <c r="ER62" s="15">
        <f>AVERAGE(ED62,EI62,EN62,EQ62)</f>
        <v>59.256666666666661</v>
      </c>
      <c r="ES62" s="1">
        <v>0</v>
      </c>
      <c r="ET62" s="1">
        <v>0</v>
      </c>
      <c r="EU62" s="1">
        <f>MIN(MAX(ES62:ET62)+0.2*FA62, 100)</f>
        <v>0</v>
      </c>
      <c r="EV62" s="29">
        <v>50</v>
      </c>
      <c r="EW62" s="29">
        <v>0</v>
      </c>
      <c r="EX62" s="29">
        <f>MIN(MAX(EV62:EW62)+0.15*FA62, 100)</f>
        <v>50</v>
      </c>
      <c r="EY62" s="1">
        <v>0</v>
      </c>
      <c r="EZ62" s="1">
        <v>0</v>
      </c>
      <c r="FA62" s="1">
        <f>MAX(EY62:EZ62)</f>
        <v>0</v>
      </c>
      <c r="FB62" s="15">
        <f>AVERAGE(EU62,EX62,FA62)</f>
        <v>16.666666666666668</v>
      </c>
      <c r="FC62" s="3">
        <v>0.25</v>
      </c>
      <c r="FD62" s="3">
        <v>0.2</v>
      </c>
      <c r="FE62" s="3">
        <v>0.25</v>
      </c>
      <c r="FF62" s="3">
        <v>0.3</v>
      </c>
      <c r="FG62" s="25">
        <f>MIN(IF(C62="Yes",AQ62+DG62,0),100)</f>
        <v>80</v>
      </c>
      <c r="FH62" s="25">
        <f>IF(FL62&lt;0,FG62+FL62*-4,FG62)</f>
        <v>80</v>
      </c>
      <c r="FI62" s="25">
        <f>MIN(IF(C62="Yes",AQ62+DY62,0), 100)</f>
        <v>66.298333333333346</v>
      </c>
      <c r="FJ62" s="25">
        <f>MIN(IF(C62="Yes",AQ62+ER62,0),100)</f>
        <v>62.256666666666661</v>
      </c>
      <c r="FK62" s="25">
        <f>MIN(IF(C62="Yes",AQ62+FB62,0), 100)</f>
        <v>19.666666666666668</v>
      </c>
      <c r="FL62" s="26">
        <f>FC62*FG62+FD62*FI62+FE62*FJ62+FF62*FK62</f>
        <v>54.723833333333332</v>
      </c>
      <c r="FM62" s="26">
        <f>FC62*FH62+FD62*FI62+FE62*FJ62+FF62*FK62</f>
        <v>54.723833333333332</v>
      </c>
    </row>
    <row r="63" spans="1:169" customFormat="1" x14ac:dyDescent="0.3">
      <c r="A63" s="30">
        <v>1402017157</v>
      </c>
      <c r="B63" t="s">
        <v>105</v>
      </c>
      <c r="C63" s="2" t="s">
        <v>107</v>
      </c>
      <c r="D63" s="6"/>
      <c r="E63" s="6"/>
      <c r="F63" s="7"/>
      <c r="G63" s="7"/>
      <c r="H63" s="6">
        <v>0</v>
      </c>
      <c r="I63" s="6"/>
      <c r="J63" s="7"/>
      <c r="K63" s="7"/>
      <c r="L63" s="6"/>
      <c r="M63" s="8"/>
      <c r="N63" s="7"/>
      <c r="O63" s="7"/>
      <c r="P63" s="6"/>
      <c r="Q63" s="8"/>
      <c r="R63" s="7">
        <v>0</v>
      </c>
      <c r="S63" s="7">
        <v>1</v>
      </c>
      <c r="T63" s="6"/>
      <c r="U63" s="16"/>
      <c r="V63" s="7"/>
      <c r="W63" s="7"/>
      <c r="X63" s="6"/>
      <c r="Y63" s="6"/>
      <c r="Z63" s="7"/>
      <c r="AA63" s="7"/>
      <c r="AB63" s="6"/>
      <c r="AC63" s="6"/>
      <c r="AD63" s="7"/>
      <c r="AE63" s="8"/>
      <c r="AF63" s="10">
        <v>14</v>
      </c>
      <c r="AG63" s="10">
        <v>10</v>
      </c>
      <c r="AH63" s="10">
        <f>COUNT(D63:AE63)</f>
        <v>3</v>
      </c>
      <c r="AI63" s="22">
        <f>IF(C63="Yes",(AF63-AH63+(DG63-50)/AG63)/AF63,0)</f>
        <v>0.9285714285714286</v>
      </c>
      <c r="AJ63" s="11">
        <f>SUM(D63:AE63)</f>
        <v>1</v>
      </c>
      <c r="AK63" s="10">
        <f>MAX(AJ63-AL63-AM63,0)*-1</f>
        <v>0</v>
      </c>
      <c r="AL63" s="10">
        <v>10</v>
      </c>
      <c r="AM63" s="10">
        <v>3</v>
      </c>
      <c r="AN63" s="7">
        <f>AJ63+AK63+AO63</f>
        <v>1</v>
      </c>
      <c r="AO63" s="6"/>
      <c r="AP63" s="3">
        <v>0.5</v>
      </c>
      <c r="AQ63" s="15">
        <f>MIN(AN63,AL63)*AP63</f>
        <v>0.5</v>
      </c>
      <c r="AR63" s="6">
        <v>0</v>
      </c>
      <c r="AS63" s="6">
        <v>0</v>
      </c>
      <c r="AT63" s="6">
        <v>1</v>
      </c>
      <c r="AU63" s="6">
        <v>0</v>
      </c>
      <c r="AV63" s="7"/>
      <c r="AW63" s="7">
        <v>0</v>
      </c>
      <c r="AX63" s="7"/>
      <c r="AY63" s="7">
        <v>0</v>
      </c>
      <c r="AZ63" s="6"/>
      <c r="BA63" s="6">
        <v>-5</v>
      </c>
      <c r="BB63" s="6"/>
      <c r="BC63" s="6">
        <v>-5</v>
      </c>
      <c r="BD63" s="7"/>
      <c r="BE63" s="7">
        <f>IF(ED63&gt;=70, 5, 0)</f>
        <v>0</v>
      </c>
      <c r="BF63" s="7"/>
      <c r="BG63" s="7"/>
      <c r="BH63" s="7">
        <v>0</v>
      </c>
      <c r="BI63" s="6"/>
      <c r="BJ63" s="6">
        <f>IF(EU63&gt;=70, 6, 0)</f>
        <v>0</v>
      </c>
      <c r="BK63" s="6">
        <v>-5</v>
      </c>
      <c r="BL63" s="7">
        <v>0</v>
      </c>
      <c r="BM63" s="7">
        <v>-5</v>
      </c>
      <c r="BN63" s="7">
        <v>0</v>
      </c>
      <c r="BO63" s="6"/>
      <c r="BP63" s="6">
        <f>IF(EX63&gt;=70, 6, 0)</f>
        <v>0</v>
      </c>
      <c r="BQ63" s="6">
        <v>0</v>
      </c>
      <c r="BR63" s="7"/>
      <c r="BS63" s="7">
        <v>0</v>
      </c>
      <c r="BT63" s="7">
        <v>0</v>
      </c>
      <c r="BU63" s="6">
        <v>5</v>
      </c>
      <c r="BV63" s="6">
        <v>0</v>
      </c>
      <c r="BW63" s="6">
        <f>IF(EI63&gt;=70, 5, 0)</f>
        <v>5</v>
      </c>
      <c r="BX63" s="6">
        <v>-5</v>
      </c>
      <c r="BY63" s="6">
        <v>0</v>
      </c>
      <c r="BZ63" s="6">
        <v>0</v>
      </c>
      <c r="CA63" s="6">
        <v>0</v>
      </c>
      <c r="CB63" s="6">
        <v>0</v>
      </c>
      <c r="CC63" s="6">
        <v>0</v>
      </c>
      <c r="CD63" s="6">
        <v>0</v>
      </c>
      <c r="CE63" s="6">
        <v>0</v>
      </c>
      <c r="CF63" s="6">
        <v>0</v>
      </c>
      <c r="CG63" s="6">
        <v>0</v>
      </c>
      <c r="CH63" s="6">
        <v>0</v>
      </c>
      <c r="CI63" s="6">
        <v>0</v>
      </c>
      <c r="CJ63" s="7">
        <v>0</v>
      </c>
      <c r="CK63" s="7">
        <v>-5</v>
      </c>
      <c r="CL63" s="7">
        <v>0</v>
      </c>
      <c r="CM63" s="6">
        <v>0</v>
      </c>
      <c r="CN63" s="6">
        <f>IF(EQ63&gt;=70, 5, 0)</f>
        <v>0</v>
      </c>
      <c r="CO63" s="6">
        <v>-5</v>
      </c>
      <c r="CP63" s="6"/>
      <c r="CQ63" s="6">
        <v>0</v>
      </c>
      <c r="CR63" s="7"/>
      <c r="CS63" s="7">
        <f>IF(FA63&gt;=70, 6, 0)</f>
        <v>0</v>
      </c>
      <c r="CT63" s="7">
        <v>0</v>
      </c>
      <c r="CU63" s="6">
        <v>20</v>
      </c>
      <c r="CV63" s="7">
        <v>6</v>
      </c>
      <c r="CW63" s="7">
        <v>0</v>
      </c>
      <c r="CX63" s="7">
        <v>10</v>
      </c>
      <c r="CY63" s="7">
        <v>0</v>
      </c>
      <c r="CZ63" s="7">
        <f>IF(AND(DQ63&gt;0,DU63&gt;0),4,0)</f>
        <v>0</v>
      </c>
      <c r="DA63" s="7">
        <f>IF(AND(ED63&gt;0,EI63&gt;0,EN63&gt;0),4,0)</f>
        <v>4</v>
      </c>
      <c r="DB63" s="7">
        <f>IF(SUM(BV63,BX63,CA63,CB63,CD63,CG63,CJ63,CK63,CM63,CO63)&gt;-1,4,0)</f>
        <v>0</v>
      </c>
      <c r="DC63" s="7">
        <f>IF(FA63&gt;0,4,0)</f>
        <v>4</v>
      </c>
      <c r="DD63" s="6"/>
      <c r="DE63" s="10">
        <f>SUM(AR63:DD63)</f>
        <v>20</v>
      </c>
      <c r="DF63" s="10">
        <v>50</v>
      </c>
      <c r="DG63" s="17">
        <f>DE63+DF63</f>
        <v>70</v>
      </c>
      <c r="DH63" s="1">
        <v>31.43</v>
      </c>
      <c r="DI63" s="18">
        <v>0</v>
      </c>
      <c r="DJ63" s="18">
        <v>50</v>
      </c>
      <c r="DK63" s="29">
        <f>AVERAGE(DI63:DJ63)</f>
        <v>25</v>
      </c>
      <c r="DL63" s="1">
        <v>0</v>
      </c>
      <c r="DM63" s="29">
        <v>35</v>
      </c>
      <c r="DN63" s="1">
        <v>0</v>
      </c>
      <c r="DO63" s="1">
        <v>0</v>
      </c>
      <c r="DP63" s="1">
        <f>IF(DO63&gt;68, 68, DO63)</f>
        <v>0</v>
      </c>
      <c r="DQ63" s="1">
        <f>MAX(DN63,DP63)</f>
        <v>0</v>
      </c>
      <c r="DR63" s="29">
        <v>0</v>
      </c>
      <c r="DS63" s="29"/>
      <c r="DT63" s="29">
        <f>IF(DS63&gt;68,68,DS63)</f>
        <v>0</v>
      </c>
      <c r="DU63" s="29">
        <f>MAX(DR63,DT63)</f>
        <v>0</v>
      </c>
      <c r="DV63" s="18">
        <v>0</v>
      </c>
      <c r="DW63" s="18">
        <v>0</v>
      </c>
      <c r="DX63" s="1"/>
      <c r="DY63" s="15">
        <f>AVERAGE(DH63,DK63:DM63, DQ63, DU63)</f>
        <v>15.238333333333335</v>
      </c>
      <c r="DZ63" s="1">
        <v>53.33</v>
      </c>
      <c r="EA63" s="1">
        <v>33.33</v>
      </c>
      <c r="EB63" s="1">
        <v>66.67</v>
      </c>
      <c r="EC63" s="1">
        <f>IF(EB63&gt;68,68,EB63)</f>
        <v>66.67</v>
      </c>
      <c r="ED63" s="1">
        <f>MAX(DZ63:EA63,EC63)</f>
        <v>66.67</v>
      </c>
      <c r="EE63" s="29">
        <v>33.33</v>
      </c>
      <c r="EF63" s="29">
        <v>86.67</v>
      </c>
      <c r="EG63" s="29">
        <v>0</v>
      </c>
      <c r="EH63" s="29">
        <f>IF(EG63&gt;68,68,EG63)</f>
        <v>0</v>
      </c>
      <c r="EI63" s="29">
        <f>MAX(EE63:EF63)</f>
        <v>86.67</v>
      </c>
      <c r="EJ63" s="1">
        <v>33.33</v>
      </c>
      <c r="EK63" s="1">
        <v>80</v>
      </c>
      <c r="EL63" s="1">
        <v>0</v>
      </c>
      <c r="EM63" s="1">
        <f>IF(EL63&gt;68,68,EL63)</f>
        <v>0</v>
      </c>
      <c r="EN63" s="1">
        <f>MAX(EJ63:EK63,EM63)</f>
        <v>80</v>
      </c>
      <c r="EO63" s="29">
        <v>0</v>
      </c>
      <c r="EP63" s="29">
        <v>0</v>
      </c>
      <c r="EQ63" s="29"/>
      <c r="ER63" s="15">
        <f>AVERAGE(ED63,EI63,EN63,EQ63)</f>
        <v>77.78</v>
      </c>
      <c r="ES63" s="1">
        <v>0</v>
      </c>
      <c r="ET63" s="1">
        <v>0</v>
      </c>
      <c r="EU63" s="1">
        <f>MIN(MAX(ES63:ET63)+0.2*FA63, 100)</f>
        <v>13.4</v>
      </c>
      <c r="EV63" s="29">
        <v>50</v>
      </c>
      <c r="EW63" s="29">
        <v>0</v>
      </c>
      <c r="EX63" s="29">
        <f>MIN(MAX(EV63:EW63)+0.15*FA63, 100)</f>
        <v>60.05</v>
      </c>
      <c r="EY63" s="1">
        <v>67</v>
      </c>
      <c r="EZ63" s="1">
        <v>0</v>
      </c>
      <c r="FA63" s="1">
        <f>MAX(EY63:EZ63)</f>
        <v>67</v>
      </c>
      <c r="FB63" s="15">
        <f>AVERAGE(EU63,EX63,FA63)</f>
        <v>46.816666666666663</v>
      </c>
      <c r="FC63" s="3">
        <v>0.25</v>
      </c>
      <c r="FD63" s="3">
        <v>0.2</v>
      </c>
      <c r="FE63" s="3">
        <v>0.25</v>
      </c>
      <c r="FF63" s="3">
        <v>0.3</v>
      </c>
      <c r="FG63" s="25">
        <f>MIN(IF(C63="Yes",AQ63+DG63,0),100)</f>
        <v>70.5</v>
      </c>
      <c r="FH63" s="25">
        <f>IF(FL63&lt;0,FG63+FL63*-4,FG63)</f>
        <v>70.5</v>
      </c>
      <c r="FI63" s="25">
        <f>MIN(IF(C63="Yes",AQ63+DY63,0), 100)</f>
        <v>15.738333333333335</v>
      </c>
      <c r="FJ63" s="25">
        <f>MIN(IF(C63="Yes",AQ63+ER63,0),100)</f>
        <v>78.28</v>
      </c>
      <c r="FK63" s="25">
        <f>MIN(IF(C63="Yes",AQ63+FB63,0), 100)</f>
        <v>47.316666666666663</v>
      </c>
      <c r="FL63" s="26">
        <f>FC63*FG63+FD63*FI63+FE63*FJ63+FF63*FK63</f>
        <v>54.537666666666667</v>
      </c>
      <c r="FM63" s="26">
        <f>FC63*FH63+FD63*FI63+FE63*FJ63+FF63*FK63</f>
        <v>54.537666666666667</v>
      </c>
    </row>
    <row r="64" spans="1:169" customFormat="1" x14ac:dyDescent="0.3">
      <c r="A64" s="30">
        <v>1402017055</v>
      </c>
      <c r="B64" t="s">
        <v>105</v>
      </c>
      <c r="C64" s="2" t="s">
        <v>107</v>
      </c>
      <c r="D64" s="6"/>
      <c r="E64" s="6"/>
      <c r="F64" s="7"/>
      <c r="G64" s="7"/>
      <c r="H64" s="6">
        <v>0</v>
      </c>
      <c r="I64" s="6">
        <v>1</v>
      </c>
      <c r="J64" s="7"/>
      <c r="K64" s="7"/>
      <c r="L64" s="6"/>
      <c r="M64" s="8"/>
      <c r="N64" s="7"/>
      <c r="O64" s="7"/>
      <c r="P64" s="6"/>
      <c r="Q64" s="8"/>
      <c r="R64" s="7">
        <v>1</v>
      </c>
      <c r="S64" s="7"/>
      <c r="T64" s="6"/>
      <c r="U64" s="16"/>
      <c r="V64" s="7">
        <v>1</v>
      </c>
      <c r="W64" s="7"/>
      <c r="X64" s="6"/>
      <c r="Y64" s="6"/>
      <c r="Z64" s="7"/>
      <c r="AA64" s="7"/>
      <c r="AB64" s="6"/>
      <c r="AC64" s="6"/>
      <c r="AD64" s="7"/>
      <c r="AE64" s="8"/>
      <c r="AF64" s="10">
        <v>14</v>
      </c>
      <c r="AG64" s="10">
        <v>10</v>
      </c>
      <c r="AH64" s="10">
        <f>COUNT(D64:AE64)</f>
        <v>4</v>
      </c>
      <c r="AI64" s="22">
        <f>IF(C64="Yes",(AF64-AH64+(DG64-50)/AG64)/AF64,0)</f>
        <v>0.91428571428571437</v>
      </c>
      <c r="AJ64" s="11">
        <f>SUM(D64:AE64)</f>
        <v>3</v>
      </c>
      <c r="AK64" s="10">
        <f>MAX(AJ64-AL64-AM64,0)*-1</f>
        <v>0</v>
      </c>
      <c r="AL64" s="10">
        <v>10</v>
      </c>
      <c r="AM64" s="10">
        <v>3</v>
      </c>
      <c r="AN64" s="7">
        <f>AJ64+AK64+AO64</f>
        <v>3</v>
      </c>
      <c r="AO64" s="6"/>
      <c r="AP64" s="3">
        <v>0.5</v>
      </c>
      <c r="AQ64" s="15">
        <f>MIN(AN64,AL64)*AP64</f>
        <v>1.5</v>
      </c>
      <c r="AR64" s="6">
        <v>0</v>
      </c>
      <c r="AS64" s="6">
        <v>0</v>
      </c>
      <c r="AT64" s="6">
        <v>2</v>
      </c>
      <c r="AU64" s="6">
        <v>0</v>
      </c>
      <c r="AV64" s="7"/>
      <c r="AW64" s="7">
        <v>0</v>
      </c>
      <c r="AX64" s="7"/>
      <c r="AY64" s="7">
        <v>-5</v>
      </c>
      <c r="AZ64" s="6"/>
      <c r="BA64" s="6">
        <v>0</v>
      </c>
      <c r="BB64" s="6"/>
      <c r="BC64" s="6">
        <v>0</v>
      </c>
      <c r="BD64" s="7"/>
      <c r="BE64" s="7">
        <f>IF(ED64&gt;=70, 5, 0)</f>
        <v>0</v>
      </c>
      <c r="BF64" s="7"/>
      <c r="BG64" s="7"/>
      <c r="BH64" s="7">
        <v>-5</v>
      </c>
      <c r="BI64" s="6"/>
      <c r="BJ64" s="6">
        <f>IF(EU64&gt;=70, 6, 0)</f>
        <v>0</v>
      </c>
      <c r="BK64" s="6">
        <v>0</v>
      </c>
      <c r="BL64" s="7">
        <v>0</v>
      </c>
      <c r="BM64" s="7">
        <v>-5</v>
      </c>
      <c r="BN64" s="7">
        <v>0</v>
      </c>
      <c r="BO64" s="6"/>
      <c r="BP64" s="6">
        <f>IF(EX64&gt;=70, 6, 0)</f>
        <v>0</v>
      </c>
      <c r="BQ64" s="6">
        <v>0</v>
      </c>
      <c r="BR64" s="7">
        <v>-5</v>
      </c>
      <c r="BS64" s="7">
        <v>0</v>
      </c>
      <c r="BT64" s="7">
        <v>0</v>
      </c>
      <c r="BU64" s="6">
        <v>5</v>
      </c>
      <c r="BV64" s="6">
        <v>0</v>
      </c>
      <c r="BW64" s="6">
        <f>IF(EI64&gt;=70, 5, 0)</f>
        <v>5</v>
      </c>
      <c r="BX64" s="6">
        <v>0</v>
      </c>
      <c r="BY64" s="6">
        <v>0</v>
      </c>
      <c r="BZ64" s="6">
        <v>0</v>
      </c>
      <c r="CA64" s="6">
        <v>0</v>
      </c>
      <c r="CB64" s="6">
        <v>0</v>
      </c>
      <c r="CC64" s="6">
        <v>0</v>
      </c>
      <c r="CD64" s="6">
        <v>0</v>
      </c>
      <c r="CE64" s="6">
        <v>0</v>
      </c>
      <c r="CF64" s="6">
        <v>0</v>
      </c>
      <c r="CG64" s="6">
        <v>0</v>
      </c>
      <c r="CH64" s="6">
        <v>0</v>
      </c>
      <c r="CI64" s="6">
        <v>-5</v>
      </c>
      <c r="CJ64" s="7">
        <v>0</v>
      </c>
      <c r="CK64" s="7">
        <v>0</v>
      </c>
      <c r="CL64" s="7">
        <v>0</v>
      </c>
      <c r="CM64" s="6">
        <v>0</v>
      </c>
      <c r="CN64" s="6">
        <f>IF(EQ64&gt;=70, 5, 0)</f>
        <v>0</v>
      </c>
      <c r="CO64" s="6">
        <v>-5</v>
      </c>
      <c r="CP64" s="6"/>
      <c r="CQ64" s="6">
        <v>0</v>
      </c>
      <c r="CR64" s="7"/>
      <c r="CS64" s="7">
        <f>IF(FA64&gt;=70, 6, 0)</f>
        <v>0</v>
      </c>
      <c r="CT64" s="7">
        <v>0</v>
      </c>
      <c r="CU64" s="6">
        <v>20</v>
      </c>
      <c r="CV64" s="7">
        <v>6</v>
      </c>
      <c r="CW64" s="7">
        <v>6</v>
      </c>
      <c r="CX64" s="7">
        <v>0</v>
      </c>
      <c r="CY64" s="7">
        <v>6</v>
      </c>
      <c r="CZ64" s="7">
        <f>IF(AND(DQ64&gt;0,DU64&gt;0),4,0)</f>
        <v>0</v>
      </c>
      <c r="DA64" s="7">
        <f>IF(AND(ED64&gt;0,EI64&gt;0,EN64&gt;0),4,0)</f>
        <v>4</v>
      </c>
      <c r="DB64" s="7">
        <f>IF(SUM(BV64,BX64,CA64,CB64,CD64,CG64,CJ64,CK64,CM64,CO64)&gt;-1,4,0)</f>
        <v>0</v>
      </c>
      <c r="DC64" s="7">
        <f>IF(FA64&gt;0,4,0)</f>
        <v>4</v>
      </c>
      <c r="DD64" s="6"/>
      <c r="DE64" s="10">
        <f>SUM(AR64:DD64)</f>
        <v>28</v>
      </c>
      <c r="DF64" s="10">
        <v>50</v>
      </c>
      <c r="DG64" s="17">
        <f>DE64+DF64</f>
        <v>78</v>
      </c>
      <c r="DH64" s="1">
        <v>54.29</v>
      </c>
      <c r="DI64" s="18">
        <v>75</v>
      </c>
      <c r="DJ64" s="18">
        <v>50</v>
      </c>
      <c r="DK64" s="29">
        <f>AVERAGE(DI64:DJ64)</f>
        <v>62.5</v>
      </c>
      <c r="DL64" s="1">
        <v>0</v>
      </c>
      <c r="DM64" s="29">
        <v>45</v>
      </c>
      <c r="DN64" s="1">
        <v>0</v>
      </c>
      <c r="DO64" s="1">
        <v>0</v>
      </c>
      <c r="DP64" s="1">
        <f>IF(DO64&gt;68, 68, DO64)</f>
        <v>0</v>
      </c>
      <c r="DQ64" s="1">
        <f>MAX(DN64,DP64)</f>
        <v>0</v>
      </c>
      <c r="DR64" s="29">
        <v>0</v>
      </c>
      <c r="DS64" s="29"/>
      <c r="DT64" s="29">
        <f>IF(DS64&gt;68,68,DS64)</f>
        <v>0</v>
      </c>
      <c r="DU64" s="29">
        <f>MAX(DR64,DT64)</f>
        <v>0</v>
      </c>
      <c r="DV64" s="18">
        <v>0</v>
      </c>
      <c r="DW64" s="18">
        <v>0</v>
      </c>
      <c r="DX64" s="1"/>
      <c r="DY64" s="15">
        <f>AVERAGE(DH64,DK64:DM64, DQ64, DU64)</f>
        <v>26.965</v>
      </c>
      <c r="DZ64" s="1">
        <v>33.33</v>
      </c>
      <c r="EA64" s="1">
        <v>33.33</v>
      </c>
      <c r="EB64" s="1">
        <v>53.33</v>
      </c>
      <c r="EC64" s="1">
        <f>IF(EB64&gt;68,68,EB64)</f>
        <v>53.33</v>
      </c>
      <c r="ED64" s="1">
        <f>MAX(DZ64:EA64,EC64)</f>
        <v>53.33</v>
      </c>
      <c r="EE64" s="29">
        <v>33.33</v>
      </c>
      <c r="EF64" s="29">
        <v>73.33</v>
      </c>
      <c r="EG64" s="29">
        <v>0</v>
      </c>
      <c r="EH64" s="29">
        <f>IF(EG64&gt;68,68,EG64)</f>
        <v>0</v>
      </c>
      <c r="EI64" s="29">
        <f>MAX(EE64:EF64)</f>
        <v>73.33</v>
      </c>
      <c r="EJ64" s="1">
        <v>33.33</v>
      </c>
      <c r="EK64" s="1">
        <v>86.67</v>
      </c>
      <c r="EL64" s="1">
        <v>0</v>
      </c>
      <c r="EM64" s="1">
        <f>IF(EL64&gt;68,68,EL64)</f>
        <v>0</v>
      </c>
      <c r="EN64" s="1">
        <f>MAX(EJ64:EK64,EM64)</f>
        <v>86.67</v>
      </c>
      <c r="EO64" s="29">
        <v>0</v>
      </c>
      <c r="EP64" s="29">
        <v>0</v>
      </c>
      <c r="EQ64" s="29"/>
      <c r="ER64" s="15">
        <f>AVERAGE(ED64,EI64,EN64,EQ64)</f>
        <v>71.11</v>
      </c>
      <c r="ES64" s="1">
        <v>0</v>
      </c>
      <c r="ET64" s="1">
        <v>0</v>
      </c>
      <c r="EU64" s="1">
        <f>MIN(MAX(ES64:ET64)+0.2*FA64, 100)</f>
        <v>13.600000000000001</v>
      </c>
      <c r="EV64" s="29">
        <v>8.33</v>
      </c>
      <c r="EW64" s="29">
        <v>0</v>
      </c>
      <c r="EX64" s="29">
        <f>MIN(MAX(EV64:EW64)+0.15*FA64, 100)</f>
        <v>18.53</v>
      </c>
      <c r="EY64" s="1">
        <v>68</v>
      </c>
      <c r="EZ64" s="1">
        <v>0</v>
      </c>
      <c r="FA64" s="1">
        <f>MAX(EY64:EZ64)</f>
        <v>68</v>
      </c>
      <c r="FB64" s="15">
        <f>AVERAGE(EU64,EX64,FA64)</f>
        <v>33.376666666666665</v>
      </c>
      <c r="FC64" s="3">
        <v>0.25</v>
      </c>
      <c r="FD64" s="3">
        <v>0.2</v>
      </c>
      <c r="FE64" s="3">
        <v>0.25</v>
      </c>
      <c r="FF64" s="3">
        <v>0.3</v>
      </c>
      <c r="FG64" s="25">
        <f>MIN(IF(C64="Yes",AQ64+DG64,0),100)</f>
        <v>79.5</v>
      </c>
      <c r="FH64" s="25">
        <f>IF(FL64&lt;0,FG64+FL64*-4,FG64)</f>
        <v>79.5</v>
      </c>
      <c r="FI64" s="25">
        <f>MIN(IF(C64="Yes",AQ64+DY64,0), 100)</f>
        <v>28.465</v>
      </c>
      <c r="FJ64" s="25">
        <f>MIN(IF(C64="Yes",AQ64+ER64,0),100)</f>
        <v>72.61</v>
      </c>
      <c r="FK64" s="25">
        <f>MIN(IF(C64="Yes",AQ64+FB64,0), 100)</f>
        <v>34.876666666666665</v>
      </c>
      <c r="FL64" s="26">
        <f>FC64*FG64+FD64*FI64+FE64*FJ64+FF64*FK64</f>
        <v>54.183500000000002</v>
      </c>
      <c r="FM64" s="26">
        <f>FC64*FH64+FD64*FI64+FE64*FJ64+FF64*FK64</f>
        <v>54.183500000000002</v>
      </c>
    </row>
    <row r="65" spans="1:169" customFormat="1" x14ac:dyDescent="0.3">
      <c r="A65">
        <v>1402019125</v>
      </c>
      <c r="B65" t="s">
        <v>104</v>
      </c>
      <c r="C65" s="2" t="s">
        <v>107</v>
      </c>
      <c r="D65" s="6"/>
      <c r="E65" s="6">
        <v>1</v>
      </c>
      <c r="F65" s="7"/>
      <c r="G65" s="7"/>
      <c r="H65" s="6"/>
      <c r="I65" s="6">
        <v>1</v>
      </c>
      <c r="J65" s="7"/>
      <c r="K65" s="7"/>
      <c r="L65" s="6"/>
      <c r="M65" s="8"/>
      <c r="N65" s="7"/>
      <c r="O65" s="7"/>
      <c r="P65" s="6"/>
      <c r="Q65" s="8"/>
      <c r="R65" s="7">
        <v>1</v>
      </c>
      <c r="S65" s="7">
        <v>1</v>
      </c>
      <c r="T65" s="6"/>
      <c r="U65" s="16"/>
      <c r="V65" s="7"/>
      <c r="W65" s="7"/>
      <c r="X65" s="6"/>
      <c r="Y65" s="6"/>
      <c r="Z65" s="7"/>
      <c r="AA65" s="7"/>
      <c r="AB65" s="6">
        <v>1</v>
      </c>
      <c r="AC65" s="6"/>
      <c r="AD65" s="7"/>
      <c r="AE65" s="8"/>
      <c r="AF65" s="10">
        <v>14</v>
      </c>
      <c r="AG65" s="10">
        <v>10</v>
      </c>
      <c r="AH65" s="10">
        <f>COUNT(D65:AE65)</f>
        <v>5</v>
      </c>
      <c r="AI65" s="22">
        <f>IF(C65="Yes",(AF65-AH65+(DG65-50)/AG65)/AF65,0)</f>
        <v>0.85</v>
      </c>
      <c r="AJ65" s="11">
        <f>SUM(D65:AE65)</f>
        <v>5</v>
      </c>
      <c r="AK65" s="10">
        <f>MAX(AJ65-AL65-AM65,0)*-1</f>
        <v>0</v>
      </c>
      <c r="AL65" s="10">
        <v>10</v>
      </c>
      <c r="AM65" s="10">
        <v>3</v>
      </c>
      <c r="AN65" s="7">
        <f>AJ65+AK65+AO65</f>
        <v>5</v>
      </c>
      <c r="AO65" s="6"/>
      <c r="AP65" s="3">
        <v>0.5</v>
      </c>
      <c r="AQ65" s="15">
        <f>MIN(AN65,AL65)*AP65</f>
        <v>2.5</v>
      </c>
      <c r="AR65" s="6">
        <v>0</v>
      </c>
      <c r="AS65" s="6">
        <v>0</v>
      </c>
      <c r="AT65" s="6">
        <v>1</v>
      </c>
      <c r="AU65" s="6">
        <v>0</v>
      </c>
      <c r="AV65" s="7"/>
      <c r="AW65" s="7">
        <v>0</v>
      </c>
      <c r="AX65" s="7"/>
      <c r="AY65" s="7">
        <v>-5</v>
      </c>
      <c r="AZ65" s="6"/>
      <c r="BA65" s="6">
        <v>0</v>
      </c>
      <c r="BB65" s="6"/>
      <c r="BC65" s="6">
        <v>0</v>
      </c>
      <c r="BD65" s="7"/>
      <c r="BE65" s="7">
        <f>IF(ED65&gt;=70, 5, 0)</f>
        <v>5</v>
      </c>
      <c r="BF65" s="7"/>
      <c r="BG65" s="7"/>
      <c r="BH65" s="7">
        <v>0</v>
      </c>
      <c r="BI65" s="6"/>
      <c r="BJ65" s="6">
        <f>IF(EU65&gt;=70, 6, 0)</f>
        <v>0</v>
      </c>
      <c r="BK65" s="6">
        <v>0</v>
      </c>
      <c r="BL65" s="7">
        <v>0</v>
      </c>
      <c r="BM65" s="7">
        <v>-5</v>
      </c>
      <c r="BN65" s="7">
        <v>0</v>
      </c>
      <c r="BO65" s="6">
        <v>2</v>
      </c>
      <c r="BP65" s="6">
        <f>IF(EX65&gt;=70, 6, 0)</f>
        <v>0</v>
      </c>
      <c r="BQ65" s="6">
        <v>0</v>
      </c>
      <c r="BR65" s="7"/>
      <c r="BS65" s="7">
        <v>0</v>
      </c>
      <c r="BT65" s="7">
        <v>0</v>
      </c>
      <c r="BU65" s="6">
        <v>5</v>
      </c>
      <c r="BV65" s="6">
        <v>0</v>
      </c>
      <c r="BW65" s="6">
        <f>IF(EI65&gt;=70, 5, 0)</f>
        <v>5</v>
      </c>
      <c r="BX65" s="6">
        <v>0</v>
      </c>
      <c r="BY65" s="6">
        <v>0</v>
      </c>
      <c r="BZ65" s="6">
        <v>0</v>
      </c>
      <c r="CA65" s="6">
        <v>0</v>
      </c>
      <c r="CB65" s="6">
        <v>0</v>
      </c>
      <c r="CC65" s="6">
        <v>0</v>
      </c>
      <c r="CD65" s="6">
        <v>0</v>
      </c>
      <c r="CE65" s="6">
        <v>0</v>
      </c>
      <c r="CF65" s="6">
        <v>0</v>
      </c>
      <c r="CG65" s="6">
        <v>0</v>
      </c>
      <c r="CH65" s="6">
        <v>0</v>
      </c>
      <c r="CI65" s="6">
        <v>0</v>
      </c>
      <c r="CJ65" s="7">
        <v>0</v>
      </c>
      <c r="CK65" s="7">
        <v>0</v>
      </c>
      <c r="CL65" s="7">
        <v>-5</v>
      </c>
      <c r="CM65" s="6">
        <v>0</v>
      </c>
      <c r="CN65" s="6">
        <f>IF(EQ65&gt;=70, 5, 0)</f>
        <v>0</v>
      </c>
      <c r="CO65" s="6">
        <v>-5</v>
      </c>
      <c r="CP65" s="6"/>
      <c r="CQ65" s="6">
        <v>0</v>
      </c>
      <c r="CR65" s="7"/>
      <c r="CS65" s="7">
        <f>IF(FA65&gt;=70, 6, 0)</f>
        <v>0</v>
      </c>
      <c r="CT65" s="7">
        <v>-5</v>
      </c>
      <c r="CU65" s="6"/>
      <c r="CV65" s="7">
        <v>6</v>
      </c>
      <c r="CW65" s="7">
        <v>6</v>
      </c>
      <c r="CX65" s="7">
        <v>10</v>
      </c>
      <c r="CY65" s="7">
        <v>0</v>
      </c>
      <c r="CZ65" s="7">
        <f>IF(AND(DQ65&gt;0,DU65&gt;0),4,0)</f>
        <v>0</v>
      </c>
      <c r="DA65" s="7">
        <f>IF(AND(ED65&gt;0,EI65&gt;0,EN65&gt;0),4,0)</f>
        <v>4</v>
      </c>
      <c r="DB65" s="7">
        <f>IF(SUM(BV65,BX65,CA65,CB65,CD65,CG65,CJ65,CK65,CM65,CO65)&gt;-1,4,0)</f>
        <v>0</v>
      </c>
      <c r="DC65" s="7">
        <f>IF(FA65&gt;0,4,0)</f>
        <v>0</v>
      </c>
      <c r="DD65" s="6">
        <v>10</v>
      </c>
      <c r="DE65" s="10">
        <f>SUM(AR65:DD65)</f>
        <v>29</v>
      </c>
      <c r="DF65" s="10">
        <v>50</v>
      </c>
      <c r="DG65" s="17">
        <f>DE65+DF65</f>
        <v>79</v>
      </c>
      <c r="DH65" s="1">
        <v>88.57</v>
      </c>
      <c r="DI65" s="18">
        <v>0</v>
      </c>
      <c r="DJ65" s="18">
        <v>0</v>
      </c>
      <c r="DK65" s="29">
        <f>AVERAGE(DI65:DJ65)</f>
        <v>0</v>
      </c>
      <c r="DL65" s="1">
        <v>0</v>
      </c>
      <c r="DM65" s="29">
        <v>35</v>
      </c>
      <c r="DN65" s="1">
        <v>0</v>
      </c>
      <c r="DO65" s="1">
        <v>0</v>
      </c>
      <c r="DP65" s="1">
        <f>IF(DO65&gt;68, 68, DO65)</f>
        <v>0</v>
      </c>
      <c r="DQ65" s="1">
        <f>MAX(DN65,DP65)</f>
        <v>0</v>
      </c>
      <c r="DR65" s="29">
        <v>0</v>
      </c>
      <c r="DS65" s="29"/>
      <c r="DT65" s="29">
        <f>IF(DS65&gt;68,68,DS65)</f>
        <v>0</v>
      </c>
      <c r="DU65" s="29">
        <f>MAX(DR65,DT65)</f>
        <v>0</v>
      </c>
      <c r="DV65" s="18">
        <v>0</v>
      </c>
      <c r="DW65" s="18">
        <v>0</v>
      </c>
      <c r="DX65" s="1"/>
      <c r="DY65" s="15">
        <f>AVERAGE(DH65,DK65:DM65, DQ65, DU65)</f>
        <v>20.594999999999999</v>
      </c>
      <c r="DZ65" s="1">
        <v>53.33</v>
      </c>
      <c r="EA65" s="1">
        <v>86.67</v>
      </c>
      <c r="EB65" s="1">
        <v>0</v>
      </c>
      <c r="EC65" s="1">
        <f>IF(EB65&gt;68,68,EB65)</f>
        <v>0</v>
      </c>
      <c r="ED65" s="1">
        <f>MAX(DZ65:EA65,EC65)</f>
        <v>86.67</v>
      </c>
      <c r="EE65" s="29">
        <v>33.33</v>
      </c>
      <c r="EF65" s="29">
        <v>80</v>
      </c>
      <c r="EG65" s="29">
        <v>0</v>
      </c>
      <c r="EH65" s="29">
        <f>IF(EG65&gt;68,68,EG65)</f>
        <v>0</v>
      </c>
      <c r="EI65" s="29">
        <f>MAX(EE65:EF65)</f>
        <v>80</v>
      </c>
      <c r="EJ65" s="1">
        <v>33.33</v>
      </c>
      <c r="EK65" s="1">
        <v>86.67</v>
      </c>
      <c r="EL65" s="1">
        <v>0</v>
      </c>
      <c r="EM65" s="1">
        <f>IF(EL65&gt;68,68,EL65)</f>
        <v>0</v>
      </c>
      <c r="EN65" s="1">
        <f>MAX(EJ65:EK65,EM65)</f>
        <v>86.67</v>
      </c>
      <c r="EO65" s="29">
        <v>0</v>
      </c>
      <c r="EP65" s="29">
        <v>0</v>
      </c>
      <c r="EQ65" s="29"/>
      <c r="ER65" s="15">
        <f>AVERAGE(ED65,EI65,EN65,EQ65)</f>
        <v>84.446666666666673</v>
      </c>
      <c r="ES65" s="1">
        <v>6.67</v>
      </c>
      <c r="ET65" s="1">
        <v>8</v>
      </c>
      <c r="EU65" s="1">
        <f>MIN(MAX(ES65:ET65)+0.2*FA65, 100)</f>
        <v>8</v>
      </c>
      <c r="EV65" s="29">
        <v>58.33</v>
      </c>
      <c r="EW65" s="29">
        <v>0</v>
      </c>
      <c r="EX65" s="29">
        <f>MIN(MAX(EV65:EW65)+0.15*FA65, 100)</f>
        <v>58.33</v>
      </c>
      <c r="EY65" s="1">
        <v>0</v>
      </c>
      <c r="EZ65" s="1">
        <v>0</v>
      </c>
      <c r="FA65" s="1">
        <f>MAX(EY65:EZ65)</f>
        <v>0</v>
      </c>
      <c r="FB65" s="15">
        <f>AVERAGE(EU65,EX65,FA65)</f>
        <v>22.11</v>
      </c>
      <c r="FC65" s="3">
        <v>0.25</v>
      </c>
      <c r="FD65" s="3">
        <v>0.2</v>
      </c>
      <c r="FE65" s="3">
        <v>0.25</v>
      </c>
      <c r="FF65" s="3">
        <v>0.3</v>
      </c>
      <c r="FG65" s="25">
        <f>MIN(IF(C65="Yes",AQ65+DG65,0),100)</f>
        <v>81.5</v>
      </c>
      <c r="FH65" s="25">
        <f>IF(FL65&lt;0,FG65+FL65*-4,FG65)</f>
        <v>81.5</v>
      </c>
      <c r="FI65" s="25">
        <f>MIN(IF(C65="Yes",AQ65+DY65,0), 100)</f>
        <v>23.094999999999999</v>
      </c>
      <c r="FJ65" s="25">
        <f>MIN(IF(C65="Yes",AQ65+ER65,0),100)</f>
        <v>86.946666666666673</v>
      </c>
      <c r="FK65" s="25">
        <f>MIN(IF(C65="Yes",AQ65+FB65,0), 100)</f>
        <v>24.61</v>
      </c>
      <c r="FL65" s="26">
        <f>FC65*FG65+FD65*FI65+FE65*FJ65+FF65*FK65</f>
        <v>54.11366666666666</v>
      </c>
      <c r="FM65" s="26">
        <f>FC65*FH65+FD65*FI65+FE65*FJ65+FF65*FK65</f>
        <v>54.11366666666666</v>
      </c>
    </row>
    <row r="66" spans="1:169" customFormat="1" x14ac:dyDescent="0.3">
      <c r="A66">
        <v>1402019059</v>
      </c>
      <c r="B66" t="s">
        <v>105</v>
      </c>
      <c r="C66" s="2" t="s">
        <v>107</v>
      </c>
      <c r="D66" s="6">
        <v>1</v>
      </c>
      <c r="E66" s="6">
        <v>1</v>
      </c>
      <c r="F66" s="7">
        <v>1</v>
      </c>
      <c r="G66" s="7">
        <v>1</v>
      </c>
      <c r="H66" s="6">
        <v>1</v>
      </c>
      <c r="I66" s="6">
        <v>1</v>
      </c>
      <c r="J66" s="7">
        <v>1</v>
      </c>
      <c r="K66" s="7"/>
      <c r="L66" s="6">
        <v>1</v>
      </c>
      <c r="M66" s="8"/>
      <c r="N66" s="7"/>
      <c r="O66" s="7"/>
      <c r="P66" s="6"/>
      <c r="Q66" s="8"/>
      <c r="R66" s="7">
        <v>1</v>
      </c>
      <c r="S66" s="7">
        <v>1</v>
      </c>
      <c r="T66" s="6">
        <v>1</v>
      </c>
      <c r="U66" s="16"/>
      <c r="V66" s="7">
        <v>1</v>
      </c>
      <c r="W66" s="7"/>
      <c r="X66" s="6">
        <v>1</v>
      </c>
      <c r="Y66" s="6"/>
      <c r="Z66" s="7"/>
      <c r="AA66" s="7"/>
      <c r="AB66" s="6"/>
      <c r="AC66" s="6"/>
      <c r="AD66" s="7"/>
      <c r="AE66" s="8"/>
      <c r="AF66" s="10">
        <v>14</v>
      </c>
      <c r="AG66" s="10">
        <v>10</v>
      </c>
      <c r="AH66" s="10">
        <f>COUNT(D66:AE66)</f>
        <v>13</v>
      </c>
      <c r="AI66" s="22">
        <f>IF(C66="Yes",(AF66-AH66+(DG66-50)/AG66)/AF66,0)</f>
        <v>0.24285714285714285</v>
      </c>
      <c r="AJ66" s="11">
        <f>SUM(D66:AE66)</f>
        <v>13</v>
      </c>
      <c r="AK66" s="10">
        <f>MAX(AJ66-AL66-AM66,0)*-1</f>
        <v>0</v>
      </c>
      <c r="AL66" s="10">
        <v>10</v>
      </c>
      <c r="AM66" s="10">
        <v>3</v>
      </c>
      <c r="AN66" s="7">
        <f>AJ66+AK66+AO66</f>
        <v>10</v>
      </c>
      <c r="AO66" s="6">
        <v>-3</v>
      </c>
      <c r="AP66" s="3">
        <v>0.5</v>
      </c>
      <c r="AQ66" s="15">
        <f>MIN(AN66,AL66)*AP66</f>
        <v>5</v>
      </c>
      <c r="AR66" s="6">
        <v>0</v>
      </c>
      <c r="AS66" s="6">
        <v>0</v>
      </c>
      <c r="AT66" s="6">
        <v>4</v>
      </c>
      <c r="AU66" s="6">
        <v>0</v>
      </c>
      <c r="AV66" s="7"/>
      <c r="AW66" s="7">
        <v>0</v>
      </c>
      <c r="AX66" s="7"/>
      <c r="AY66" s="7">
        <v>0</v>
      </c>
      <c r="AZ66" s="6"/>
      <c r="BA66" s="6">
        <v>0</v>
      </c>
      <c r="BB66" s="6"/>
      <c r="BC66" s="6">
        <v>0</v>
      </c>
      <c r="BD66" s="7"/>
      <c r="BE66" s="7">
        <f>IF(ED66&gt;=70, 5, 0)</f>
        <v>0</v>
      </c>
      <c r="BF66" s="7"/>
      <c r="BG66" s="7"/>
      <c r="BH66" s="7">
        <v>0</v>
      </c>
      <c r="BI66" s="6"/>
      <c r="BJ66" s="6">
        <f>IF(EU66&gt;=70, 6, 0)</f>
        <v>0</v>
      </c>
      <c r="BK66" s="6">
        <v>0</v>
      </c>
      <c r="BL66" s="7">
        <v>0</v>
      </c>
      <c r="BM66" s="7">
        <v>-5</v>
      </c>
      <c r="BN66" s="7">
        <v>0</v>
      </c>
      <c r="BO66" s="6"/>
      <c r="BP66" s="6">
        <f>IF(EX66&gt;=70, 6, 0)</f>
        <v>0</v>
      </c>
      <c r="BQ66" s="6">
        <v>0</v>
      </c>
      <c r="BR66" s="7"/>
      <c r="BS66" s="7">
        <v>0</v>
      </c>
      <c r="BT66" s="7">
        <v>-5</v>
      </c>
      <c r="BU66" s="6">
        <v>7</v>
      </c>
      <c r="BV66" s="6">
        <v>0</v>
      </c>
      <c r="BW66" s="6">
        <f>IF(EI66&gt;=70, 5, 0)</f>
        <v>0</v>
      </c>
      <c r="BX66" s="6">
        <v>0</v>
      </c>
      <c r="BY66" s="6">
        <v>0</v>
      </c>
      <c r="BZ66" s="6">
        <v>0</v>
      </c>
      <c r="CA66" s="6">
        <v>0</v>
      </c>
      <c r="CB66" s="6">
        <v>0</v>
      </c>
      <c r="CC66" s="6">
        <v>0</v>
      </c>
      <c r="CD66" s="6">
        <v>0</v>
      </c>
      <c r="CE66" s="6">
        <v>0</v>
      </c>
      <c r="CF66" s="6">
        <v>0</v>
      </c>
      <c r="CG66" s="6">
        <v>0</v>
      </c>
      <c r="CH66" s="6">
        <v>0</v>
      </c>
      <c r="CI66" s="6">
        <v>0</v>
      </c>
      <c r="CJ66" s="7">
        <v>0</v>
      </c>
      <c r="CK66" s="7">
        <v>0</v>
      </c>
      <c r="CL66" s="7">
        <v>0</v>
      </c>
      <c r="CM66" s="6">
        <v>0</v>
      </c>
      <c r="CN66" s="6">
        <f>IF(EQ66&gt;=70, 5, 0)</f>
        <v>0</v>
      </c>
      <c r="CO66" s="6">
        <v>0</v>
      </c>
      <c r="CP66" s="6"/>
      <c r="CQ66" s="6">
        <v>0</v>
      </c>
      <c r="CR66" s="7"/>
      <c r="CS66" s="7">
        <f>IF(FA66&gt;=70, 6, 0)</f>
        <v>0</v>
      </c>
      <c r="CT66" s="7">
        <v>-5</v>
      </c>
      <c r="CU66" s="6">
        <v>20</v>
      </c>
      <c r="CV66" s="7">
        <v>0</v>
      </c>
      <c r="CW66" s="7">
        <v>0</v>
      </c>
      <c r="CX66" s="7">
        <v>0</v>
      </c>
      <c r="CY66" s="7">
        <v>0</v>
      </c>
      <c r="CZ66" s="7">
        <f>IF(AND(DQ66&gt;0,DU66&gt;0),4,0)</f>
        <v>0</v>
      </c>
      <c r="DA66" s="7">
        <f>IF(AND(ED66&gt;0,EI66&gt;0,EN66&gt;0),4,0)</f>
        <v>4</v>
      </c>
      <c r="DB66" s="7">
        <f>IF(SUM(BV66,BX66,CA66,CB66,CD66,CG66,CJ66,CK66,CM66,CO66)&gt;-1,4,0)</f>
        <v>4</v>
      </c>
      <c r="DC66" s="7">
        <f>IF(FA66&gt;0,4,0)</f>
        <v>0</v>
      </c>
      <c r="DD66" s="6"/>
      <c r="DE66" s="10">
        <f>SUM(AR66:DD66)</f>
        <v>24</v>
      </c>
      <c r="DF66" s="10">
        <v>50</v>
      </c>
      <c r="DG66" s="17">
        <f>DE66+DF66</f>
        <v>74</v>
      </c>
      <c r="DH66" s="1">
        <v>74.290000000000006</v>
      </c>
      <c r="DI66" s="18">
        <v>100</v>
      </c>
      <c r="DJ66" s="18">
        <v>100</v>
      </c>
      <c r="DK66" s="29">
        <f>AVERAGE(DI66:DJ66)</f>
        <v>100</v>
      </c>
      <c r="DL66" s="1">
        <v>0</v>
      </c>
      <c r="DM66" s="29">
        <v>100</v>
      </c>
      <c r="DN66" s="1">
        <v>0</v>
      </c>
      <c r="DO66" s="1">
        <v>0</v>
      </c>
      <c r="DP66" s="1">
        <f>IF(DO66&gt;68, 68, DO66)</f>
        <v>0</v>
      </c>
      <c r="DQ66" s="1">
        <f>MAX(DN66,DP66)</f>
        <v>0</v>
      </c>
      <c r="DR66" s="29">
        <v>0</v>
      </c>
      <c r="DS66" s="29">
        <v>50</v>
      </c>
      <c r="DT66" s="29">
        <f>IF(DS66&gt;68,68,DS66)</f>
        <v>50</v>
      </c>
      <c r="DU66" s="29">
        <f>MAX(DR66,DT66)</f>
        <v>50</v>
      </c>
      <c r="DV66" s="18">
        <v>0</v>
      </c>
      <c r="DW66" s="18">
        <v>0</v>
      </c>
      <c r="DX66" s="1"/>
      <c r="DY66" s="15">
        <f>AVERAGE(DH66,DK66:DM66, DQ66, DU66)</f>
        <v>54.048333333333339</v>
      </c>
      <c r="DZ66" s="1">
        <v>40</v>
      </c>
      <c r="EA66" s="1">
        <v>60</v>
      </c>
      <c r="EB66" s="1">
        <v>0</v>
      </c>
      <c r="EC66" s="1">
        <f>IF(EB66&gt;68,68,EB66)</f>
        <v>0</v>
      </c>
      <c r="ED66" s="1">
        <f>MAX(DZ66:EA66,EC66)</f>
        <v>60</v>
      </c>
      <c r="EE66" s="29">
        <v>0</v>
      </c>
      <c r="EF66" s="29">
        <v>66.67</v>
      </c>
      <c r="EG66" s="29">
        <v>0</v>
      </c>
      <c r="EH66" s="29">
        <f>IF(EG66&gt;68,68,EG66)</f>
        <v>0</v>
      </c>
      <c r="EI66" s="29">
        <f>MAX(EE66:EF66)</f>
        <v>66.67</v>
      </c>
      <c r="EJ66" s="1">
        <v>0</v>
      </c>
      <c r="EK66" s="1">
        <v>86.67</v>
      </c>
      <c r="EL66" s="1">
        <v>0</v>
      </c>
      <c r="EM66" s="1">
        <f>IF(EL66&gt;68,68,EL66)</f>
        <v>0</v>
      </c>
      <c r="EN66" s="1">
        <f>MAX(EJ66:EK66,EM66)</f>
        <v>86.67</v>
      </c>
      <c r="EO66" s="29">
        <v>0</v>
      </c>
      <c r="EP66" s="29">
        <v>0</v>
      </c>
      <c r="EQ66" s="29"/>
      <c r="ER66" s="15">
        <f>AVERAGE(ED66,EI66,EN66,EQ66)</f>
        <v>71.11333333333333</v>
      </c>
      <c r="ES66" s="1">
        <v>20</v>
      </c>
      <c r="ET66" s="1">
        <v>0</v>
      </c>
      <c r="EU66" s="1">
        <f>MIN(MAX(ES66:ET66)+0.2*FA66, 100)</f>
        <v>20</v>
      </c>
      <c r="EV66" s="29">
        <v>0</v>
      </c>
      <c r="EW66" s="29">
        <v>0</v>
      </c>
      <c r="EX66" s="29">
        <f>MIN(MAX(EV66:EW66)+0.15*FA66, 100)</f>
        <v>0</v>
      </c>
      <c r="EY66" s="1">
        <v>0</v>
      </c>
      <c r="EZ66" s="1">
        <v>0</v>
      </c>
      <c r="FA66" s="1">
        <f>MAX(EY66:EZ66)</f>
        <v>0</v>
      </c>
      <c r="FB66" s="15">
        <f>AVERAGE(EU66,EX66,FA66)</f>
        <v>6.666666666666667</v>
      </c>
      <c r="FC66" s="3">
        <v>0.25</v>
      </c>
      <c r="FD66" s="3">
        <v>0.2</v>
      </c>
      <c r="FE66" s="3">
        <v>0.25</v>
      </c>
      <c r="FF66" s="3">
        <v>0.3</v>
      </c>
      <c r="FG66" s="25">
        <f>MIN(IF(C66="Yes",AQ66+DG66,0),100)</f>
        <v>79</v>
      </c>
      <c r="FH66" s="25">
        <f>IF(FL66&lt;0,FG66+FL66*-4,FG66)</f>
        <v>79</v>
      </c>
      <c r="FI66" s="25">
        <f>MIN(IF(C66="Yes",AQ66+DY66,0), 100)</f>
        <v>59.048333333333339</v>
      </c>
      <c r="FJ66" s="25">
        <f>MIN(IF(C66="Yes",AQ66+ER66,0),100)</f>
        <v>76.11333333333333</v>
      </c>
      <c r="FK66" s="25">
        <f>MIN(IF(C66="Yes",AQ66+FB66,0), 100)</f>
        <v>11.666666666666668</v>
      </c>
      <c r="FL66" s="26">
        <f>FC66*FG66+FD66*FI66+FE66*FJ66+FF66*FK66</f>
        <v>54.088000000000001</v>
      </c>
      <c r="FM66" s="26">
        <f>FC66*FH66+FD66*FI66+FE66*FJ66+FF66*FK66</f>
        <v>54.088000000000001</v>
      </c>
    </row>
    <row r="67" spans="1:169" customFormat="1" x14ac:dyDescent="0.3">
      <c r="A67">
        <v>1402019083</v>
      </c>
      <c r="B67" t="s">
        <v>104</v>
      </c>
      <c r="C67" s="2" t="s">
        <v>107</v>
      </c>
      <c r="D67" s="6"/>
      <c r="E67" s="6"/>
      <c r="F67" s="7">
        <v>1</v>
      </c>
      <c r="G67" s="7"/>
      <c r="H67" s="6"/>
      <c r="I67" s="6">
        <v>1</v>
      </c>
      <c r="J67" s="7"/>
      <c r="K67" s="7"/>
      <c r="L67" s="6"/>
      <c r="M67" s="8"/>
      <c r="N67" s="7"/>
      <c r="O67" s="7"/>
      <c r="P67" s="6"/>
      <c r="Q67" s="8"/>
      <c r="R67" s="7">
        <v>1</v>
      </c>
      <c r="S67" s="7"/>
      <c r="T67" s="6"/>
      <c r="U67" s="16"/>
      <c r="V67" s="7">
        <v>1</v>
      </c>
      <c r="W67" s="7"/>
      <c r="X67" s="6"/>
      <c r="Y67" s="6"/>
      <c r="Z67" s="7"/>
      <c r="AA67" s="7"/>
      <c r="AB67" s="6"/>
      <c r="AC67" s="6"/>
      <c r="AD67" s="7"/>
      <c r="AE67" s="8"/>
      <c r="AF67" s="10">
        <v>14</v>
      </c>
      <c r="AG67" s="10">
        <v>10</v>
      </c>
      <c r="AH67" s="10">
        <f>COUNT(D67:AE67)</f>
        <v>4</v>
      </c>
      <c r="AI67" s="22">
        <f>IF(C67="Yes",(AF67-AH67+(DG67-50)/AG67)/AF67,0)</f>
        <v>0.8928571428571429</v>
      </c>
      <c r="AJ67" s="11">
        <f>SUM(D67:AE67)</f>
        <v>4</v>
      </c>
      <c r="AK67" s="10">
        <f>MAX(AJ67-AL67-AM67,0)*-1</f>
        <v>0</v>
      </c>
      <c r="AL67" s="10">
        <v>10</v>
      </c>
      <c r="AM67" s="10">
        <v>3</v>
      </c>
      <c r="AN67" s="7">
        <f>AJ67+AK67+AO67</f>
        <v>4</v>
      </c>
      <c r="AO67" s="6"/>
      <c r="AP67" s="3">
        <v>0.5</v>
      </c>
      <c r="AQ67" s="15">
        <f>MIN(AN67,AL67)*AP67</f>
        <v>2</v>
      </c>
      <c r="AR67" s="6">
        <v>0</v>
      </c>
      <c r="AS67" s="6">
        <v>0</v>
      </c>
      <c r="AT67" s="6">
        <v>1</v>
      </c>
      <c r="AU67" s="6">
        <v>0</v>
      </c>
      <c r="AV67" s="7"/>
      <c r="AW67" s="7">
        <v>0</v>
      </c>
      <c r="AX67" s="7"/>
      <c r="AY67" s="7">
        <v>-5</v>
      </c>
      <c r="AZ67" s="6"/>
      <c r="BA67" s="6">
        <v>0</v>
      </c>
      <c r="BB67" s="6"/>
      <c r="BC67" s="6">
        <v>0</v>
      </c>
      <c r="BD67" s="7"/>
      <c r="BE67" s="7">
        <f>IF(ED67&gt;=70, 5, 0)</f>
        <v>0</v>
      </c>
      <c r="BF67" s="7"/>
      <c r="BG67" s="7"/>
      <c r="BH67" s="7">
        <v>0</v>
      </c>
      <c r="BI67" s="6"/>
      <c r="BJ67" s="6">
        <f>IF(EU67&gt;=70, 6, 0)</f>
        <v>0</v>
      </c>
      <c r="BK67" s="6">
        <v>0</v>
      </c>
      <c r="BL67" s="7">
        <v>0</v>
      </c>
      <c r="BM67" s="7">
        <v>0</v>
      </c>
      <c r="BN67" s="7">
        <v>0</v>
      </c>
      <c r="BO67" s="6"/>
      <c r="BP67" s="6">
        <f>IF(EX67&gt;=70, 6, 0)</f>
        <v>0</v>
      </c>
      <c r="BQ67" s="6">
        <v>-5</v>
      </c>
      <c r="BR67" s="7"/>
      <c r="BS67" s="7">
        <v>0</v>
      </c>
      <c r="BT67" s="7">
        <v>-5</v>
      </c>
      <c r="BU67" s="6">
        <v>5</v>
      </c>
      <c r="BV67" s="6">
        <v>0</v>
      </c>
      <c r="BW67" s="6">
        <f>IF(EI67&gt;=70, 5, 0)</f>
        <v>5</v>
      </c>
      <c r="BX67" s="6">
        <v>0</v>
      </c>
      <c r="BY67" s="6">
        <v>0</v>
      </c>
      <c r="BZ67" s="6">
        <v>0</v>
      </c>
      <c r="CA67" s="6">
        <v>0</v>
      </c>
      <c r="CB67" s="6">
        <v>0</v>
      </c>
      <c r="CC67" s="6">
        <v>0</v>
      </c>
      <c r="CD67" s="6">
        <v>0</v>
      </c>
      <c r="CE67" s="6">
        <v>0</v>
      </c>
      <c r="CF67" s="6">
        <v>0</v>
      </c>
      <c r="CG67" s="6">
        <v>0</v>
      </c>
      <c r="CH67" s="6">
        <v>0</v>
      </c>
      <c r="CI67" s="6">
        <v>-5</v>
      </c>
      <c r="CJ67" s="7">
        <v>-5</v>
      </c>
      <c r="CK67" s="7">
        <v>0</v>
      </c>
      <c r="CL67" s="7">
        <v>-5</v>
      </c>
      <c r="CM67" s="6">
        <v>0</v>
      </c>
      <c r="CN67" s="6">
        <f>IF(EQ67&gt;=70, 5, 0)</f>
        <v>0</v>
      </c>
      <c r="CO67" s="6">
        <v>0</v>
      </c>
      <c r="CP67" s="6"/>
      <c r="CQ67" s="6">
        <v>0</v>
      </c>
      <c r="CR67" s="7"/>
      <c r="CS67" s="7">
        <f>IF(FA67&gt;=70, 6, 0)</f>
        <v>0</v>
      </c>
      <c r="CT67" s="7">
        <v>0</v>
      </c>
      <c r="CU67" s="6">
        <v>20</v>
      </c>
      <c r="CV67" s="7">
        <v>0</v>
      </c>
      <c r="CW67" s="7">
        <v>0</v>
      </c>
      <c r="CX67" s="7">
        <v>10</v>
      </c>
      <c r="CY67" s="7">
        <v>6</v>
      </c>
      <c r="CZ67" s="7">
        <f>IF(AND(DQ67&gt;0,DU67&gt;0),4,0)</f>
        <v>4</v>
      </c>
      <c r="DA67" s="7">
        <f>IF(AND(ED67&gt;0,EI67&gt;0,EN67&gt;0),4,0)</f>
        <v>4</v>
      </c>
      <c r="DB67" s="7">
        <f>IF(SUM(BV67,BX67,CA67,CB67,CD67,CG67,CJ67,CK67,CM67,CO67)&gt;-1,4,0)</f>
        <v>0</v>
      </c>
      <c r="DC67" s="7">
        <f>IF(FA67&gt;0,4,0)</f>
        <v>0</v>
      </c>
      <c r="DD67" s="6"/>
      <c r="DE67" s="10">
        <f>SUM(AR67:DD67)</f>
        <v>25</v>
      </c>
      <c r="DF67" s="10">
        <v>50</v>
      </c>
      <c r="DG67" s="17">
        <f>DE67+DF67</f>
        <v>75</v>
      </c>
      <c r="DH67" s="1">
        <v>88.57</v>
      </c>
      <c r="DI67" s="18">
        <v>75</v>
      </c>
      <c r="DJ67" s="18">
        <v>50</v>
      </c>
      <c r="DK67" s="29">
        <f>AVERAGE(DI67:DJ67)</f>
        <v>62.5</v>
      </c>
      <c r="DL67" s="1">
        <v>90</v>
      </c>
      <c r="DM67" s="29">
        <v>45</v>
      </c>
      <c r="DN67" s="1">
        <v>50</v>
      </c>
      <c r="DO67" s="1">
        <v>50</v>
      </c>
      <c r="DP67" s="1">
        <f>IF(DO67&gt;68, 68, DO67)</f>
        <v>50</v>
      </c>
      <c r="DQ67" s="1">
        <f>MAX(DN67,DP67)</f>
        <v>50</v>
      </c>
      <c r="DR67" s="29">
        <v>0</v>
      </c>
      <c r="DS67" s="29">
        <v>70</v>
      </c>
      <c r="DT67" s="29">
        <f>IF(DS67&gt;68,68,DS67)</f>
        <v>68</v>
      </c>
      <c r="DU67" s="29">
        <f>MAX(DR67,DT67)</f>
        <v>68</v>
      </c>
      <c r="DV67" s="18">
        <v>0</v>
      </c>
      <c r="DW67" s="18">
        <v>0</v>
      </c>
      <c r="DX67" s="1"/>
      <c r="DY67" s="15">
        <f>AVERAGE(DH67,DK67:DM67, DQ67, DU67)</f>
        <v>67.344999999999999</v>
      </c>
      <c r="DZ67" s="1">
        <v>53.33</v>
      </c>
      <c r="EA67" s="1">
        <v>20</v>
      </c>
      <c r="EB67" s="1">
        <v>0</v>
      </c>
      <c r="EC67" s="1">
        <f>IF(EB67&gt;68,68,EB67)</f>
        <v>0</v>
      </c>
      <c r="ED67" s="1">
        <f>MAX(DZ67:EA67,EC67)</f>
        <v>53.33</v>
      </c>
      <c r="EE67" s="29">
        <v>27.78</v>
      </c>
      <c r="EF67" s="29">
        <v>73.33</v>
      </c>
      <c r="EG67" s="29">
        <v>0</v>
      </c>
      <c r="EH67" s="29">
        <f>IF(EG67&gt;68,68,EG67)</f>
        <v>0</v>
      </c>
      <c r="EI67" s="29">
        <f>MAX(EE67:EF67)</f>
        <v>73.33</v>
      </c>
      <c r="EJ67" s="1">
        <v>27.78</v>
      </c>
      <c r="EK67" s="1">
        <v>0</v>
      </c>
      <c r="EL67" s="1">
        <v>0</v>
      </c>
      <c r="EM67" s="1">
        <f>IF(EL67&gt;68,68,EL67)</f>
        <v>0</v>
      </c>
      <c r="EN67" s="1">
        <f>MAX(EJ67:EK67,EM67)</f>
        <v>27.78</v>
      </c>
      <c r="EO67" s="29">
        <v>0</v>
      </c>
      <c r="EP67" s="29">
        <v>0</v>
      </c>
      <c r="EQ67" s="29"/>
      <c r="ER67" s="15">
        <f>AVERAGE(ED67,EI67,EN67,EQ67)</f>
        <v>51.48</v>
      </c>
      <c r="ES67" s="1">
        <v>13.33</v>
      </c>
      <c r="ET67" s="1">
        <v>12</v>
      </c>
      <c r="EU67" s="1">
        <f>MIN(MAX(ES67:ET67)+0.2*FA67, 100)</f>
        <v>13.33</v>
      </c>
      <c r="EV67" s="29">
        <v>50</v>
      </c>
      <c r="EW67" s="29">
        <v>0</v>
      </c>
      <c r="EX67" s="29">
        <f>MIN(MAX(EV67:EW67)+0.15*FA67, 100)</f>
        <v>50</v>
      </c>
      <c r="EY67" s="1">
        <v>0</v>
      </c>
      <c r="EZ67" s="1">
        <v>0</v>
      </c>
      <c r="FA67" s="1">
        <f>MAX(EY67:EZ67)</f>
        <v>0</v>
      </c>
      <c r="FB67" s="15">
        <f>AVERAGE(EU67,EX67,FA67)</f>
        <v>21.11</v>
      </c>
      <c r="FC67" s="3">
        <v>0.25</v>
      </c>
      <c r="FD67" s="3">
        <v>0.2</v>
      </c>
      <c r="FE67" s="3">
        <v>0.25</v>
      </c>
      <c r="FF67" s="3">
        <v>0.3</v>
      </c>
      <c r="FG67" s="25">
        <f>MIN(IF(C67="Yes",AQ67+DG67,0),100)</f>
        <v>77</v>
      </c>
      <c r="FH67" s="25">
        <f>IF(FL67&lt;0,FG67+FL67*-4,FG67)</f>
        <v>77</v>
      </c>
      <c r="FI67" s="25">
        <f>MIN(IF(C67="Yes",AQ67+DY67,0), 100)</f>
        <v>69.344999999999999</v>
      </c>
      <c r="FJ67" s="25">
        <f>MIN(IF(C67="Yes",AQ67+ER67,0),100)</f>
        <v>53.48</v>
      </c>
      <c r="FK67" s="25">
        <f>MIN(IF(C67="Yes",AQ67+FB67,0), 100)</f>
        <v>23.11</v>
      </c>
      <c r="FL67" s="26">
        <f>FC67*FG67+FD67*FI67+FE67*FJ67+FF67*FK67</f>
        <v>53.421999999999997</v>
      </c>
      <c r="FM67" s="26">
        <f>FC67*FH67+FD67*FI67+FE67*FJ67+FF67*FK67</f>
        <v>53.421999999999997</v>
      </c>
    </row>
    <row r="68" spans="1:169" customFormat="1" x14ac:dyDescent="0.3">
      <c r="A68">
        <v>1402019012</v>
      </c>
      <c r="B68" t="s">
        <v>104</v>
      </c>
      <c r="C68" s="2" t="s">
        <v>107</v>
      </c>
      <c r="D68" s="6"/>
      <c r="E68" s="6"/>
      <c r="F68" s="7">
        <v>1</v>
      </c>
      <c r="G68" s="7"/>
      <c r="H68" s="6">
        <v>0</v>
      </c>
      <c r="I68" s="6"/>
      <c r="J68" s="7"/>
      <c r="K68" s="7"/>
      <c r="L68" s="6">
        <v>1</v>
      </c>
      <c r="M68" s="8"/>
      <c r="N68" s="7"/>
      <c r="O68" s="7"/>
      <c r="P68" s="6"/>
      <c r="Q68" s="8"/>
      <c r="R68" s="7">
        <v>1</v>
      </c>
      <c r="S68" s="7"/>
      <c r="T68" s="6"/>
      <c r="U68" s="16"/>
      <c r="V68" s="7"/>
      <c r="W68" s="7"/>
      <c r="X68" s="6"/>
      <c r="Y68" s="6"/>
      <c r="Z68" s="7"/>
      <c r="AA68" s="7"/>
      <c r="AB68" s="6"/>
      <c r="AC68" s="6"/>
      <c r="AD68" s="7"/>
      <c r="AE68" s="8"/>
      <c r="AF68" s="10">
        <v>14</v>
      </c>
      <c r="AG68" s="10">
        <v>10</v>
      </c>
      <c r="AH68" s="10">
        <f>COUNT(D68:AE68)</f>
        <v>4</v>
      </c>
      <c r="AI68" s="22">
        <f>IF(C68="Yes",(AF68-AH68+(DG68-50)/AG68)/AF68,0)</f>
        <v>0.99285714285714288</v>
      </c>
      <c r="AJ68" s="11">
        <f>SUM(D68:AE68)</f>
        <v>3</v>
      </c>
      <c r="AK68" s="10">
        <f>MAX(AJ68-AL68-AM68,0)*-1</f>
        <v>0</v>
      </c>
      <c r="AL68" s="10">
        <v>10</v>
      </c>
      <c r="AM68" s="10">
        <v>3</v>
      </c>
      <c r="AN68" s="7">
        <f>AJ68+AK68+AO68</f>
        <v>3</v>
      </c>
      <c r="AO68" s="6"/>
      <c r="AP68" s="3">
        <v>0.5</v>
      </c>
      <c r="AQ68" s="15">
        <f>MIN(AN68,AL68)*AP68</f>
        <v>1.5</v>
      </c>
      <c r="AR68" s="6">
        <v>0</v>
      </c>
      <c r="AS68" s="6">
        <v>0</v>
      </c>
      <c r="AT68" s="6">
        <v>5</v>
      </c>
      <c r="AU68" s="6">
        <v>0</v>
      </c>
      <c r="AV68" s="7"/>
      <c r="AW68" s="7">
        <v>0</v>
      </c>
      <c r="AX68" s="7"/>
      <c r="AY68" s="7">
        <v>0</v>
      </c>
      <c r="AZ68" s="6"/>
      <c r="BA68" s="6">
        <v>3</v>
      </c>
      <c r="BB68" s="6"/>
      <c r="BC68" s="6">
        <v>0</v>
      </c>
      <c r="BD68" s="7"/>
      <c r="BE68" s="7">
        <f>IF(ED68&gt;=70, 5, 0)</f>
        <v>0</v>
      </c>
      <c r="BF68" s="7"/>
      <c r="BG68" s="7"/>
      <c r="BH68" s="7">
        <v>0</v>
      </c>
      <c r="BI68" s="6"/>
      <c r="BJ68" s="6">
        <f>IF(EU68&gt;=70, 6, 0)</f>
        <v>0</v>
      </c>
      <c r="BK68" s="6">
        <v>-5</v>
      </c>
      <c r="BL68" s="7">
        <v>0</v>
      </c>
      <c r="BM68" s="7">
        <v>-5</v>
      </c>
      <c r="BN68" s="7">
        <v>0</v>
      </c>
      <c r="BO68" s="6">
        <v>2</v>
      </c>
      <c r="BP68" s="6">
        <f>IF(EX68&gt;=70, 6, 0)</f>
        <v>0</v>
      </c>
      <c r="BQ68" s="6">
        <v>0</v>
      </c>
      <c r="BR68" s="7"/>
      <c r="BS68" s="7">
        <v>0</v>
      </c>
      <c r="BT68" s="7">
        <v>-5</v>
      </c>
      <c r="BU68" s="6">
        <v>5</v>
      </c>
      <c r="BV68" s="6">
        <v>0</v>
      </c>
      <c r="BW68" s="6">
        <f>IF(EI68&gt;=70, 5, 0)</f>
        <v>5</v>
      </c>
      <c r="BX68" s="6">
        <v>0</v>
      </c>
      <c r="BY68" s="6">
        <v>0</v>
      </c>
      <c r="BZ68" s="6">
        <v>0</v>
      </c>
      <c r="CA68" s="6">
        <v>0</v>
      </c>
      <c r="CB68" s="6">
        <v>0</v>
      </c>
      <c r="CC68" s="6">
        <v>0</v>
      </c>
      <c r="CD68" s="6">
        <v>0</v>
      </c>
      <c r="CE68" s="6">
        <v>0</v>
      </c>
      <c r="CF68" s="6">
        <v>0</v>
      </c>
      <c r="CG68" s="6">
        <v>0</v>
      </c>
      <c r="CH68" s="6">
        <v>0</v>
      </c>
      <c r="CI68" s="6">
        <v>0</v>
      </c>
      <c r="CJ68" s="7">
        <v>0</v>
      </c>
      <c r="CK68" s="7">
        <v>0</v>
      </c>
      <c r="CL68" s="7">
        <v>0</v>
      </c>
      <c r="CM68" s="6">
        <v>0</v>
      </c>
      <c r="CN68" s="6">
        <f>IF(EQ68&gt;=70, 5, 0)</f>
        <v>0</v>
      </c>
      <c r="CO68" s="6">
        <v>0</v>
      </c>
      <c r="CP68" s="6"/>
      <c r="CQ68" s="6">
        <v>0</v>
      </c>
      <c r="CR68" s="7"/>
      <c r="CS68" s="7">
        <f>IF(FA68&gt;=70, 6, 0)</f>
        <v>0</v>
      </c>
      <c r="CT68" s="7">
        <v>0</v>
      </c>
      <c r="CU68" s="6">
        <v>20</v>
      </c>
      <c r="CV68" s="7">
        <v>6</v>
      </c>
      <c r="CW68" s="7">
        <v>0</v>
      </c>
      <c r="CX68" s="7">
        <v>0</v>
      </c>
      <c r="CY68" s="7">
        <v>0</v>
      </c>
      <c r="CZ68" s="7">
        <f>IF(AND(DQ68&gt;0,DU68&gt;0),4,0)</f>
        <v>0</v>
      </c>
      <c r="DA68" s="7">
        <f>IF(AND(ED68&gt;0,EI68&gt;0,EN68&gt;0),4,0)</f>
        <v>4</v>
      </c>
      <c r="DB68" s="7">
        <f>IF(SUM(BV68,BX68,CA68,CB68,CD68,CG68,CJ68,CK68,CM68,CO68)&gt;-1,4,0)</f>
        <v>4</v>
      </c>
      <c r="DC68" s="7">
        <f>IF(FA68&gt;0,4,0)</f>
        <v>0</v>
      </c>
      <c r="DD68" s="6"/>
      <c r="DE68" s="10">
        <f>SUM(AR68:DD68)</f>
        <v>39</v>
      </c>
      <c r="DF68" s="10">
        <v>50</v>
      </c>
      <c r="DG68" s="17">
        <f>DE68+DF68</f>
        <v>89</v>
      </c>
      <c r="DH68" s="1">
        <v>85.71</v>
      </c>
      <c r="DI68" s="18">
        <v>100</v>
      </c>
      <c r="DJ68" s="18">
        <v>50</v>
      </c>
      <c r="DK68" s="29">
        <f>AVERAGE(DI68:DJ68)</f>
        <v>75</v>
      </c>
      <c r="DL68" s="1">
        <v>0</v>
      </c>
      <c r="DM68" s="29">
        <v>85</v>
      </c>
      <c r="DN68" s="1">
        <v>0</v>
      </c>
      <c r="DO68" s="1">
        <v>0</v>
      </c>
      <c r="DP68" s="1">
        <f>IF(DO68&gt;68, 68, DO68)</f>
        <v>0</v>
      </c>
      <c r="DQ68" s="1">
        <f>MAX(DN68,DP68)</f>
        <v>0</v>
      </c>
      <c r="DR68" s="29">
        <v>0</v>
      </c>
      <c r="DS68" s="29"/>
      <c r="DT68" s="29">
        <f>IF(DS68&gt;68,68,DS68)</f>
        <v>0</v>
      </c>
      <c r="DU68" s="29">
        <f>MAX(DR68,DT68)</f>
        <v>0</v>
      </c>
      <c r="DV68" s="18">
        <v>0</v>
      </c>
      <c r="DW68" s="18">
        <v>0</v>
      </c>
      <c r="DX68" s="1"/>
      <c r="DY68" s="15">
        <f>AVERAGE(DH68,DK68:DM68, DQ68, DU68)</f>
        <v>40.951666666666661</v>
      </c>
      <c r="DZ68" s="1">
        <v>53.33</v>
      </c>
      <c r="EA68" s="1">
        <v>60</v>
      </c>
      <c r="EB68" s="1">
        <v>0</v>
      </c>
      <c r="EC68" s="1">
        <f>IF(EB68&gt;68,68,EB68)</f>
        <v>0</v>
      </c>
      <c r="ED68" s="1">
        <f>MAX(DZ68:EA68,EC68)</f>
        <v>60</v>
      </c>
      <c r="EE68" s="29">
        <v>16.670000000000002</v>
      </c>
      <c r="EF68" s="29">
        <v>73.33</v>
      </c>
      <c r="EG68" s="29">
        <v>0</v>
      </c>
      <c r="EH68" s="29">
        <f>IF(EG68&gt;68,68,EG68)</f>
        <v>0</v>
      </c>
      <c r="EI68" s="29">
        <f>MAX(EE68:EF68)</f>
        <v>73.33</v>
      </c>
      <c r="EJ68" s="1">
        <v>16.670000000000002</v>
      </c>
      <c r="EK68" s="1">
        <v>53.33</v>
      </c>
      <c r="EL68" s="1">
        <v>0</v>
      </c>
      <c r="EM68" s="1">
        <f>IF(EL68&gt;68,68,EL68)</f>
        <v>0</v>
      </c>
      <c r="EN68" s="1">
        <f>MAX(EJ68:EK68,EM68)</f>
        <v>53.33</v>
      </c>
      <c r="EO68" s="29">
        <v>0</v>
      </c>
      <c r="EP68" s="29">
        <v>0</v>
      </c>
      <c r="EQ68" s="29"/>
      <c r="ER68" s="15">
        <f>AVERAGE(ED68,EI68,EN68,EQ68)</f>
        <v>62.219999999999992</v>
      </c>
      <c r="ES68" s="1">
        <v>13.33</v>
      </c>
      <c r="ET68" s="1">
        <v>0</v>
      </c>
      <c r="EU68" s="1">
        <f>MIN(MAX(ES68:ET68)+0.2*FA68, 100)</f>
        <v>13.33</v>
      </c>
      <c r="EV68" s="29">
        <v>41.67</v>
      </c>
      <c r="EW68" s="29">
        <v>0</v>
      </c>
      <c r="EX68" s="29">
        <f>MIN(MAX(EV68:EW68)+0.15*FA68, 100)</f>
        <v>41.67</v>
      </c>
      <c r="EY68" s="1">
        <v>0</v>
      </c>
      <c r="EZ68" s="1">
        <v>0</v>
      </c>
      <c r="FA68" s="1">
        <f>MAX(EY68:EZ68)</f>
        <v>0</v>
      </c>
      <c r="FB68" s="15">
        <f>AVERAGE(EU68,EX68,FA68)</f>
        <v>18.333333333333332</v>
      </c>
      <c r="FC68" s="3">
        <v>0.25</v>
      </c>
      <c r="FD68" s="3">
        <v>0.2</v>
      </c>
      <c r="FE68" s="3">
        <v>0.25</v>
      </c>
      <c r="FF68" s="3">
        <v>0.3</v>
      </c>
      <c r="FG68" s="25">
        <f>MIN(IF(C68="Yes",AQ68+DG68,0),100)</f>
        <v>90.5</v>
      </c>
      <c r="FH68" s="25">
        <f>IF(FL68&lt;0,FG68+FL68*-4,FG68)</f>
        <v>90.5</v>
      </c>
      <c r="FI68" s="25">
        <f>MIN(IF(C68="Yes",AQ68+DY68,0), 100)</f>
        <v>42.451666666666661</v>
      </c>
      <c r="FJ68" s="25">
        <f>MIN(IF(C68="Yes",AQ68+ER68,0),100)</f>
        <v>63.719999999999992</v>
      </c>
      <c r="FK68" s="25">
        <f>MIN(IF(C68="Yes",AQ68+FB68,0), 100)</f>
        <v>19.833333333333332</v>
      </c>
      <c r="FL68" s="26">
        <f>FC68*FG68+FD68*FI68+FE68*FJ68+FF68*FK68</f>
        <v>52.995333333333335</v>
      </c>
      <c r="FM68" s="26">
        <f>FC68*FH68+FD68*FI68+FE68*FJ68+FF68*FK68</f>
        <v>52.995333333333335</v>
      </c>
    </row>
    <row r="69" spans="1:169" customFormat="1" x14ac:dyDescent="0.3">
      <c r="A69">
        <v>1402018034</v>
      </c>
      <c r="B69" t="s">
        <v>106</v>
      </c>
      <c r="C69" s="2" t="s">
        <v>107</v>
      </c>
      <c r="D69" s="6"/>
      <c r="E69" s="6"/>
      <c r="F69" s="7">
        <v>1</v>
      </c>
      <c r="G69" s="7"/>
      <c r="H69" s="6"/>
      <c r="I69" s="6">
        <v>1</v>
      </c>
      <c r="J69" s="7"/>
      <c r="K69" s="7">
        <v>1</v>
      </c>
      <c r="L69" s="6"/>
      <c r="M69" s="8"/>
      <c r="N69" s="7"/>
      <c r="O69" s="7"/>
      <c r="P69" s="6">
        <v>1</v>
      </c>
      <c r="Q69" s="8"/>
      <c r="R69" s="7">
        <v>1</v>
      </c>
      <c r="S69" s="7"/>
      <c r="T69" s="6"/>
      <c r="U69" s="6"/>
      <c r="V69" s="7"/>
      <c r="W69" s="7"/>
      <c r="X69" s="6">
        <v>1</v>
      </c>
      <c r="Y69" s="6"/>
      <c r="Z69" s="7"/>
      <c r="AA69" s="7"/>
      <c r="AB69" s="6"/>
      <c r="AC69" s="6"/>
      <c r="AD69" s="7"/>
      <c r="AE69" s="8"/>
      <c r="AF69" s="10">
        <v>14</v>
      </c>
      <c r="AG69" s="10">
        <v>10</v>
      </c>
      <c r="AH69" s="10">
        <f>COUNT(D69:AE69)</f>
        <v>6</v>
      </c>
      <c r="AI69" s="22">
        <f>IF(C69="Yes",(AF69-AH69+(DG69-50)/AG69)/AF69,0)</f>
        <v>0.93571428571428572</v>
      </c>
      <c r="AJ69" s="11">
        <f>SUM(D69:AE69)</f>
        <v>6</v>
      </c>
      <c r="AK69" s="10">
        <f>MAX(AJ69-AL69-AM69,0)*-1</f>
        <v>0</v>
      </c>
      <c r="AL69" s="10">
        <v>10</v>
      </c>
      <c r="AM69" s="10">
        <v>3</v>
      </c>
      <c r="AN69" s="7">
        <f>AJ69+AK69+AO69</f>
        <v>6</v>
      </c>
      <c r="AO69" s="6"/>
      <c r="AP69" s="3">
        <v>0.5</v>
      </c>
      <c r="AQ69" s="15">
        <f>MIN(AN69,AL69)*AP69</f>
        <v>3</v>
      </c>
      <c r="AR69" s="6">
        <v>0</v>
      </c>
      <c r="AS69" s="6">
        <v>0</v>
      </c>
      <c r="AT69" s="6">
        <v>2</v>
      </c>
      <c r="AU69" s="6">
        <v>0</v>
      </c>
      <c r="AV69" s="7"/>
      <c r="AW69" s="7">
        <v>0</v>
      </c>
      <c r="AX69" s="7"/>
      <c r="AY69" s="7">
        <v>0</v>
      </c>
      <c r="AZ69" s="6"/>
      <c r="BA69" s="6">
        <v>3</v>
      </c>
      <c r="BB69" s="6"/>
      <c r="BC69" s="6">
        <v>0</v>
      </c>
      <c r="BD69" s="7"/>
      <c r="BE69" s="7">
        <f>IF(ED69&gt;=70, 5, 0)</f>
        <v>0</v>
      </c>
      <c r="BF69" s="7"/>
      <c r="BG69" s="7"/>
      <c r="BH69" s="7">
        <v>0</v>
      </c>
      <c r="BI69" s="6"/>
      <c r="BJ69" s="6">
        <f>IF(EU69&gt;=70, 6, 0)</f>
        <v>0</v>
      </c>
      <c r="BK69" s="6">
        <v>0</v>
      </c>
      <c r="BL69" s="7">
        <v>0</v>
      </c>
      <c r="BM69" s="7">
        <v>-5</v>
      </c>
      <c r="BN69" s="7">
        <v>0</v>
      </c>
      <c r="BO69" s="6"/>
      <c r="BP69" s="6">
        <f>IF(EX69&gt;=70, 6, 0)</f>
        <v>0</v>
      </c>
      <c r="BQ69" s="6">
        <v>0</v>
      </c>
      <c r="BR69" s="7"/>
      <c r="BS69" s="7">
        <v>0</v>
      </c>
      <c r="BT69" s="7">
        <v>0</v>
      </c>
      <c r="BU69" s="6"/>
      <c r="BV69" s="6">
        <v>0</v>
      </c>
      <c r="BW69" s="6">
        <f>IF(EI69&gt;=70, 5, 0)</f>
        <v>0</v>
      </c>
      <c r="BX69" s="6">
        <v>0</v>
      </c>
      <c r="BY69" s="6">
        <v>0</v>
      </c>
      <c r="BZ69" s="6">
        <v>0</v>
      </c>
      <c r="CA69" s="6">
        <v>0</v>
      </c>
      <c r="CB69" s="6">
        <v>0</v>
      </c>
      <c r="CC69" s="6">
        <v>0</v>
      </c>
      <c r="CD69" s="6">
        <v>0</v>
      </c>
      <c r="CE69" s="6">
        <v>0</v>
      </c>
      <c r="CF69" s="6">
        <v>0</v>
      </c>
      <c r="CG69" s="6">
        <v>0</v>
      </c>
      <c r="CH69" s="6">
        <v>0</v>
      </c>
      <c r="CI69" s="6">
        <v>0</v>
      </c>
      <c r="CJ69" s="7">
        <v>0</v>
      </c>
      <c r="CK69" s="7">
        <v>-5</v>
      </c>
      <c r="CL69" s="7">
        <v>0</v>
      </c>
      <c r="CM69" s="6">
        <v>0</v>
      </c>
      <c r="CN69" s="6">
        <f>IF(EQ69&gt;=70, 5, 0)</f>
        <v>0</v>
      </c>
      <c r="CO69" s="6">
        <v>0</v>
      </c>
      <c r="CP69" s="6"/>
      <c r="CQ69" s="6">
        <v>0</v>
      </c>
      <c r="CR69" s="7"/>
      <c r="CS69" s="7">
        <f>IF(FA69&gt;=70, 6, 0)</f>
        <v>0</v>
      </c>
      <c r="CT69" s="7">
        <v>-5</v>
      </c>
      <c r="CU69" s="6">
        <v>20</v>
      </c>
      <c r="CV69" s="7">
        <v>6</v>
      </c>
      <c r="CW69" s="7">
        <v>6</v>
      </c>
      <c r="CX69" s="7">
        <v>15</v>
      </c>
      <c r="CY69" s="7">
        <v>6</v>
      </c>
      <c r="CZ69" s="7">
        <f>IF(AND(DQ69&gt;0,DU69&gt;0),4,0)</f>
        <v>0</v>
      </c>
      <c r="DA69" s="7">
        <f>IF(AND(ED69&gt;0,EI69&gt;0,EN69&gt;0),4,0)</f>
        <v>4</v>
      </c>
      <c r="DB69" s="7">
        <f>IF(SUM(BV69,BX69,CA69,CB69,CD69,CG69,CJ69,CK69,CM69,CO69)&gt;-1,4,0)</f>
        <v>0</v>
      </c>
      <c r="DC69" s="7">
        <f>IF(FA69&gt;0,4,0)</f>
        <v>4</v>
      </c>
      <c r="DD69" s="6"/>
      <c r="DE69" s="10">
        <f>SUM(AR69:DD69)</f>
        <v>51</v>
      </c>
      <c r="DF69" s="10">
        <v>50</v>
      </c>
      <c r="DG69" s="17">
        <f>DE69+DF69</f>
        <v>101</v>
      </c>
      <c r="DH69" s="1">
        <v>57.14</v>
      </c>
      <c r="DI69" s="18">
        <v>50</v>
      </c>
      <c r="DJ69" s="18">
        <v>100</v>
      </c>
      <c r="DK69" s="29">
        <f>AVERAGE(DI69:DJ69)</f>
        <v>75</v>
      </c>
      <c r="DL69" s="1">
        <v>0</v>
      </c>
      <c r="DM69" s="29">
        <v>35</v>
      </c>
      <c r="DN69" s="1">
        <v>0</v>
      </c>
      <c r="DO69" s="1">
        <v>0</v>
      </c>
      <c r="DP69" s="1">
        <f>IF(DO69&gt;68, 68, DO69)</f>
        <v>0</v>
      </c>
      <c r="DQ69" s="1">
        <f>MAX(DN69,DP69)</f>
        <v>0</v>
      </c>
      <c r="DR69" s="29">
        <v>0</v>
      </c>
      <c r="DS69" s="29"/>
      <c r="DT69" s="29">
        <f>IF(DS69&gt;68,68,DS69)</f>
        <v>0</v>
      </c>
      <c r="DU69" s="29">
        <f>MAX(DR69,DT69)</f>
        <v>0</v>
      </c>
      <c r="DV69" s="18">
        <v>0</v>
      </c>
      <c r="DW69" s="18">
        <v>0</v>
      </c>
      <c r="DX69" s="1"/>
      <c r="DY69" s="15">
        <f>AVERAGE(DH69,DK69:DM69, DQ69, DU69)</f>
        <v>27.856666666666666</v>
      </c>
      <c r="DZ69" s="1">
        <v>26.67</v>
      </c>
      <c r="EA69" s="1">
        <v>33.33</v>
      </c>
      <c r="EB69" s="1">
        <v>0</v>
      </c>
      <c r="EC69" s="1">
        <f>IF(EB69&gt;68,68,EB69)</f>
        <v>0</v>
      </c>
      <c r="ED69" s="1">
        <f>MAX(DZ69:EA69,EC69)</f>
        <v>33.33</v>
      </c>
      <c r="EE69" s="29">
        <v>22.22</v>
      </c>
      <c r="EF69" s="29">
        <v>13.33</v>
      </c>
      <c r="EG69" s="29">
        <v>0</v>
      </c>
      <c r="EH69" s="29">
        <f>IF(EG69&gt;68,68,EG69)</f>
        <v>0</v>
      </c>
      <c r="EI69" s="29">
        <f>MAX(EE69:EF69)</f>
        <v>22.22</v>
      </c>
      <c r="EJ69" s="1">
        <v>22.22</v>
      </c>
      <c r="EK69" s="1">
        <v>6.67</v>
      </c>
      <c r="EL69" s="1">
        <v>0</v>
      </c>
      <c r="EM69" s="1">
        <f>IF(EL69&gt;68,68,EL69)</f>
        <v>0</v>
      </c>
      <c r="EN69" s="1">
        <f>MAX(EJ69:EK69,EM69)</f>
        <v>22.22</v>
      </c>
      <c r="EO69" s="29">
        <v>0</v>
      </c>
      <c r="EP69" s="29">
        <v>0</v>
      </c>
      <c r="EQ69" s="29"/>
      <c r="ER69" s="15">
        <f>AVERAGE(ED69,EI69,EN69,EQ69)</f>
        <v>25.923333333333332</v>
      </c>
      <c r="ES69" s="1">
        <v>6.67</v>
      </c>
      <c r="ET69" s="1">
        <v>0</v>
      </c>
      <c r="EU69" s="1">
        <f>MIN(MAX(ES69:ET69)+0.2*FA69, 100)</f>
        <v>19.07</v>
      </c>
      <c r="EV69" s="29">
        <v>41.67</v>
      </c>
      <c r="EW69" s="29">
        <v>0</v>
      </c>
      <c r="EX69" s="29">
        <f>MIN(MAX(EV69:EW69)+0.15*FA69, 100)</f>
        <v>50.97</v>
      </c>
      <c r="EY69" s="1">
        <v>62</v>
      </c>
      <c r="EZ69" s="1">
        <v>0</v>
      </c>
      <c r="FA69" s="1">
        <f>MAX(EY69:EZ69)</f>
        <v>62</v>
      </c>
      <c r="FB69" s="15">
        <f>AVERAGE(EU69,EX69,FA69)</f>
        <v>44.013333333333328</v>
      </c>
      <c r="FC69" s="3">
        <v>0.25</v>
      </c>
      <c r="FD69" s="3">
        <v>0.2</v>
      </c>
      <c r="FE69" s="3">
        <v>0.25</v>
      </c>
      <c r="FF69" s="3">
        <v>0.3</v>
      </c>
      <c r="FG69" s="25">
        <f>MIN(IF(C69="Yes",AQ69+DG69,0),100)</f>
        <v>100</v>
      </c>
      <c r="FH69" s="25">
        <f>IF(FL69&lt;0,FG69+FL69*-4,FG69)</f>
        <v>100</v>
      </c>
      <c r="FI69" s="25">
        <f>MIN(IF(C69="Yes",AQ69+DY69,0), 100)</f>
        <v>30.856666666666666</v>
      </c>
      <c r="FJ69" s="25">
        <f>MIN(IF(C69="Yes",AQ69+ER69,0),100)</f>
        <v>28.923333333333332</v>
      </c>
      <c r="FK69" s="25">
        <f>MIN(IF(C69="Yes",AQ69+FB69,0), 100)</f>
        <v>47.013333333333328</v>
      </c>
      <c r="FL69" s="26">
        <f>FC69*FG69+FD69*FI69+FE69*FJ69+FF69*FK69</f>
        <v>52.506166666666665</v>
      </c>
      <c r="FM69" s="26">
        <f>FC69*FH69+FD69*FI69+FE69*FJ69+FF69*FK69</f>
        <v>52.506166666666665</v>
      </c>
    </row>
    <row r="70" spans="1:169" customFormat="1" x14ac:dyDescent="0.3">
      <c r="A70">
        <v>1402019060</v>
      </c>
      <c r="B70" t="s">
        <v>106</v>
      </c>
      <c r="C70" s="2" t="s">
        <v>107</v>
      </c>
      <c r="D70" s="6"/>
      <c r="E70" s="6"/>
      <c r="F70" s="7"/>
      <c r="G70" s="7"/>
      <c r="H70" s="6">
        <v>0</v>
      </c>
      <c r="I70" s="6">
        <v>1</v>
      </c>
      <c r="J70" s="7"/>
      <c r="K70" s="7">
        <v>1</v>
      </c>
      <c r="L70" s="6"/>
      <c r="M70" s="8"/>
      <c r="N70" s="7"/>
      <c r="O70" s="7"/>
      <c r="P70" s="6"/>
      <c r="Q70" s="8"/>
      <c r="R70" s="7">
        <v>0</v>
      </c>
      <c r="S70" s="7">
        <v>1</v>
      </c>
      <c r="T70" s="6"/>
      <c r="U70" s="6"/>
      <c r="V70" s="7"/>
      <c r="W70" s="7"/>
      <c r="X70" s="6"/>
      <c r="Y70" s="6"/>
      <c r="Z70" s="7"/>
      <c r="AA70" s="7"/>
      <c r="AB70" s="6"/>
      <c r="AC70" s="6"/>
      <c r="AD70" s="7"/>
      <c r="AE70" s="8"/>
      <c r="AF70" s="10">
        <v>14</v>
      </c>
      <c r="AG70" s="10">
        <v>10</v>
      </c>
      <c r="AH70" s="10">
        <f>COUNT(D70:AE70)</f>
        <v>5</v>
      </c>
      <c r="AI70" s="22">
        <f>IF(C70="Yes",(AF70-AH70+(DG70-50)/AG70)/AF70,0)</f>
        <v>0.79285714285714282</v>
      </c>
      <c r="AJ70" s="11">
        <f>SUM(D70:AE70)</f>
        <v>3</v>
      </c>
      <c r="AK70" s="10">
        <f>MAX(AJ70-AL70-AM70,0)*-1</f>
        <v>0</v>
      </c>
      <c r="AL70" s="10">
        <v>10</v>
      </c>
      <c r="AM70" s="10">
        <v>3</v>
      </c>
      <c r="AN70" s="7">
        <f>AJ70+AK70+AO70</f>
        <v>3</v>
      </c>
      <c r="AO70" s="6"/>
      <c r="AP70" s="3">
        <v>0.5</v>
      </c>
      <c r="AQ70" s="15">
        <f>MIN(AN70,AL70)*AP70</f>
        <v>1.5</v>
      </c>
      <c r="AR70" s="6">
        <v>0</v>
      </c>
      <c r="AS70" s="6">
        <v>0</v>
      </c>
      <c r="AT70" s="6">
        <v>1</v>
      </c>
      <c r="AU70" s="6">
        <v>0</v>
      </c>
      <c r="AV70" s="7"/>
      <c r="AW70" s="7">
        <v>0</v>
      </c>
      <c r="AX70" s="7"/>
      <c r="AY70" s="7">
        <v>-5</v>
      </c>
      <c r="AZ70" s="6"/>
      <c r="BA70" s="6">
        <v>0</v>
      </c>
      <c r="BB70" s="6"/>
      <c r="BC70" s="6">
        <v>0</v>
      </c>
      <c r="BD70" s="7"/>
      <c r="BE70" s="7">
        <f>IF(ED70&gt;=70, 5, 0)</f>
        <v>0</v>
      </c>
      <c r="BF70" s="7"/>
      <c r="BG70" s="7"/>
      <c r="BH70" s="7">
        <v>0</v>
      </c>
      <c r="BI70" s="6"/>
      <c r="BJ70" s="6">
        <f>IF(EU70&gt;=70, 6, 0)</f>
        <v>0</v>
      </c>
      <c r="BK70" s="6">
        <v>0</v>
      </c>
      <c r="BL70" s="7">
        <v>0</v>
      </c>
      <c r="BM70" s="7">
        <v>0</v>
      </c>
      <c r="BN70" s="7">
        <v>0</v>
      </c>
      <c r="BO70" s="6"/>
      <c r="BP70" s="6">
        <f>IF(EX70&gt;=70, 6, 0)</f>
        <v>0</v>
      </c>
      <c r="BQ70" s="6">
        <v>0</v>
      </c>
      <c r="BR70" s="7"/>
      <c r="BS70" s="7">
        <v>0</v>
      </c>
      <c r="BT70" s="7">
        <v>-5</v>
      </c>
      <c r="BU70" s="6"/>
      <c r="BV70" s="6">
        <v>0</v>
      </c>
      <c r="BW70" s="6">
        <f>IF(EI70&gt;=70, 5, 0)</f>
        <v>5</v>
      </c>
      <c r="BX70" s="6">
        <v>0</v>
      </c>
      <c r="BY70" s="6">
        <v>0</v>
      </c>
      <c r="BZ70" s="6">
        <v>0</v>
      </c>
      <c r="CA70" s="6">
        <v>0</v>
      </c>
      <c r="CB70" s="6">
        <v>0</v>
      </c>
      <c r="CC70" s="6">
        <v>0</v>
      </c>
      <c r="CD70" s="6">
        <v>0</v>
      </c>
      <c r="CE70" s="6">
        <v>0</v>
      </c>
      <c r="CF70" s="6">
        <v>0</v>
      </c>
      <c r="CG70" s="6">
        <v>0</v>
      </c>
      <c r="CH70" s="6">
        <v>0</v>
      </c>
      <c r="CI70" s="6">
        <v>0</v>
      </c>
      <c r="CJ70" s="7">
        <v>0</v>
      </c>
      <c r="CK70" s="7">
        <v>-5</v>
      </c>
      <c r="CL70" s="7">
        <v>0</v>
      </c>
      <c r="CM70" s="6">
        <v>0</v>
      </c>
      <c r="CN70" s="6">
        <f>IF(EQ70&gt;=70, 5, 0)</f>
        <v>0</v>
      </c>
      <c r="CO70" s="6">
        <v>0</v>
      </c>
      <c r="CP70" s="6"/>
      <c r="CQ70" s="6">
        <v>0</v>
      </c>
      <c r="CR70" s="7"/>
      <c r="CS70" s="7">
        <f>IF(FA70&gt;=70, 6, 0)</f>
        <v>0</v>
      </c>
      <c r="CT70" s="7">
        <v>0</v>
      </c>
      <c r="CU70" s="6">
        <v>20</v>
      </c>
      <c r="CV70" s="7">
        <v>6</v>
      </c>
      <c r="CW70" s="7">
        <v>0</v>
      </c>
      <c r="CX70" s="7">
        <v>0</v>
      </c>
      <c r="CY70" s="7">
        <v>0</v>
      </c>
      <c r="CZ70" s="7">
        <f>IF(AND(DQ70&gt;0,DU70&gt;0),4,0)</f>
        <v>0</v>
      </c>
      <c r="DA70" s="7">
        <f>IF(AND(ED70&gt;0,EI70&gt;0,EN70&gt;0),4,0)</f>
        <v>4</v>
      </c>
      <c r="DB70" s="7">
        <f>IF(SUM(BV70,BX70,CA70,CB70,CD70,CG70,CJ70,CK70,CM70,CO70)&gt;-1,4,0)</f>
        <v>0</v>
      </c>
      <c r="DC70" s="7">
        <f>IF(FA70&gt;0,4,0)</f>
        <v>0</v>
      </c>
      <c r="DD70" s="6"/>
      <c r="DE70" s="10">
        <f>SUM(AR70:DD70)</f>
        <v>21</v>
      </c>
      <c r="DF70" s="10">
        <v>50</v>
      </c>
      <c r="DG70" s="17">
        <f>DE70+DF70</f>
        <v>71</v>
      </c>
      <c r="DH70" s="1">
        <v>82.86</v>
      </c>
      <c r="DI70" s="18">
        <v>50</v>
      </c>
      <c r="DJ70" s="18">
        <v>100</v>
      </c>
      <c r="DK70" s="29">
        <f>AVERAGE(DI70:DJ70)</f>
        <v>75</v>
      </c>
      <c r="DL70" s="1">
        <v>95</v>
      </c>
      <c r="DM70" s="29">
        <v>0</v>
      </c>
      <c r="DN70" s="1">
        <v>0</v>
      </c>
      <c r="DO70" s="1">
        <v>0</v>
      </c>
      <c r="DP70" s="1">
        <f>IF(DO70&gt;68, 68, DO70)</f>
        <v>0</v>
      </c>
      <c r="DQ70" s="1">
        <f>MAX(DN70,DP70)</f>
        <v>0</v>
      </c>
      <c r="DR70" s="29">
        <v>0</v>
      </c>
      <c r="DS70" s="29">
        <v>100</v>
      </c>
      <c r="DT70" s="29">
        <f>IF(DS70&gt;68,68,DS70)</f>
        <v>68</v>
      </c>
      <c r="DU70" s="29">
        <f>MAX(DR70,DT70)</f>
        <v>68</v>
      </c>
      <c r="DV70" s="18">
        <v>0</v>
      </c>
      <c r="DW70" s="18">
        <v>0</v>
      </c>
      <c r="DX70" s="1"/>
      <c r="DY70" s="15">
        <f>AVERAGE(DH70,DK70:DM70, DQ70, DU70)</f>
        <v>53.476666666666667</v>
      </c>
      <c r="DZ70" s="1">
        <v>53.33</v>
      </c>
      <c r="EA70" s="1">
        <v>46.67</v>
      </c>
      <c r="EB70" s="1">
        <v>33.33</v>
      </c>
      <c r="EC70" s="1">
        <f>IF(EB70&gt;68,68,EB70)</f>
        <v>33.33</v>
      </c>
      <c r="ED70" s="1">
        <f>MAX(DZ70:EA70,EC70)</f>
        <v>53.33</v>
      </c>
      <c r="EE70" s="29">
        <v>61.11</v>
      </c>
      <c r="EF70" s="29">
        <v>73.33</v>
      </c>
      <c r="EG70" s="29">
        <v>0</v>
      </c>
      <c r="EH70" s="29">
        <f>IF(EG70&gt;68,68,EG70)</f>
        <v>0</v>
      </c>
      <c r="EI70" s="29">
        <f>MAX(EE70:EF70)</f>
        <v>73.33</v>
      </c>
      <c r="EJ70" s="1">
        <v>61.11</v>
      </c>
      <c r="EK70" s="1">
        <v>86.67</v>
      </c>
      <c r="EL70" s="1">
        <v>0</v>
      </c>
      <c r="EM70" s="1">
        <f>IF(EL70&gt;68,68,EL70)</f>
        <v>0</v>
      </c>
      <c r="EN70" s="1">
        <f>MAX(EJ70:EK70,EM70)</f>
        <v>86.67</v>
      </c>
      <c r="EO70" s="29">
        <v>0</v>
      </c>
      <c r="EP70" s="29">
        <v>0</v>
      </c>
      <c r="EQ70" s="29"/>
      <c r="ER70" s="15">
        <f>AVERAGE(ED70,EI70,EN70,EQ70)</f>
        <v>71.11</v>
      </c>
      <c r="ES70" s="1">
        <v>0</v>
      </c>
      <c r="ET70" s="1">
        <v>0</v>
      </c>
      <c r="EU70" s="1">
        <f>MIN(MAX(ES70:ET70)+0.2*FA70, 100)</f>
        <v>0</v>
      </c>
      <c r="EV70" s="29">
        <v>41.67</v>
      </c>
      <c r="EW70" s="29">
        <v>0</v>
      </c>
      <c r="EX70" s="29">
        <f>MIN(MAX(EV70:EW70)+0.15*FA70, 100)</f>
        <v>41.67</v>
      </c>
      <c r="EY70" s="1">
        <v>0</v>
      </c>
      <c r="EZ70" s="1">
        <v>0</v>
      </c>
      <c r="FA70" s="1">
        <f>MAX(EY70:EZ70)</f>
        <v>0</v>
      </c>
      <c r="FB70" s="15">
        <f>AVERAGE(EU70,EX70,FA70)</f>
        <v>13.89</v>
      </c>
      <c r="FC70" s="3">
        <v>0.25</v>
      </c>
      <c r="FD70" s="3">
        <v>0.2</v>
      </c>
      <c r="FE70" s="3">
        <v>0.25</v>
      </c>
      <c r="FF70" s="3">
        <v>0.3</v>
      </c>
      <c r="FG70" s="25">
        <f>MIN(IF(C70="Yes",AQ70+DG70,0),100)</f>
        <v>72.5</v>
      </c>
      <c r="FH70" s="25">
        <f>IF(FL70&lt;0,FG70+FL70*-4,FG70)</f>
        <v>72.5</v>
      </c>
      <c r="FI70" s="25">
        <f>MIN(IF(C70="Yes",AQ70+DY70,0), 100)</f>
        <v>54.976666666666667</v>
      </c>
      <c r="FJ70" s="25">
        <f>MIN(IF(C70="Yes",AQ70+ER70,0),100)</f>
        <v>72.61</v>
      </c>
      <c r="FK70" s="25">
        <f>MIN(IF(C70="Yes",AQ70+FB70,0), 100)</f>
        <v>15.39</v>
      </c>
      <c r="FL70" s="26">
        <f>FC70*FG70+FD70*FI70+FE70*FJ70+FF70*FK70</f>
        <v>51.889833333333335</v>
      </c>
      <c r="FM70" s="26">
        <f>FC70*FH70+FD70*FI70+FE70*FJ70+FF70*FK70</f>
        <v>51.889833333333335</v>
      </c>
    </row>
    <row r="71" spans="1:169" customFormat="1" x14ac:dyDescent="0.3">
      <c r="A71">
        <v>1402019049</v>
      </c>
      <c r="B71" t="s">
        <v>106</v>
      </c>
      <c r="C71" s="2" t="s">
        <v>107</v>
      </c>
      <c r="D71" s="6">
        <v>1</v>
      </c>
      <c r="E71" s="6"/>
      <c r="F71" s="7">
        <v>1</v>
      </c>
      <c r="G71" s="7"/>
      <c r="H71" s="6">
        <v>1</v>
      </c>
      <c r="I71" s="6"/>
      <c r="J71" s="7"/>
      <c r="K71" s="7"/>
      <c r="L71" s="6"/>
      <c r="M71" s="8"/>
      <c r="N71" s="7"/>
      <c r="O71" s="7"/>
      <c r="P71" s="6"/>
      <c r="Q71" s="8"/>
      <c r="R71" s="7">
        <v>1</v>
      </c>
      <c r="S71" s="7"/>
      <c r="T71" s="6"/>
      <c r="U71" s="16"/>
      <c r="V71" s="7"/>
      <c r="W71" s="7"/>
      <c r="X71" s="6"/>
      <c r="Y71" s="6"/>
      <c r="Z71" s="7"/>
      <c r="AA71" s="7"/>
      <c r="AB71" s="6"/>
      <c r="AC71" s="6"/>
      <c r="AD71" s="7"/>
      <c r="AE71" s="8"/>
      <c r="AF71" s="10">
        <v>14</v>
      </c>
      <c r="AG71" s="10">
        <v>10</v>
      </c>
      <c r="AH71" s="10">
        <f>COUNT(D71:AE71)</f>
        <v>4</v>
      </c>
      <c r="AI71" s="22">
        <f>IF(C71="Yes",(AF71-AH71+(DG71-50)/AG71)/AF71,0)</f>
        <v>1.0285714285714287</v>
      </c>
      <c r="AJ71" s="11">
        <f>SUM(D71:AE71)</f>
        <v>4</v>
      </c>
      <c r="AK71" s="10">
        <f>MAX(AJ71-AL71-AM71,0)*-1</f>
        <v>0</v>
      </c>
      <c r="AL71" s="10">
        <v>10</v>
      </c>
      <c r="AM71" s="10">
        <v>3</v>
      </c>
      <c r="AN71" s="7">
        <f>AJ71+AK71+AO71</f>
        <v>4</v>
      </c>
      <c r="AO71" s="6"/>
      <c r="AP71" s="3">
        <v>0.5</v>
      </c>
      <c r="AQ71" s="15">
        <f>MIN(AN71,AL71)*AP71</f>
        <v>2</v>
      </c>
      <c r="AR71" s="6">
        <v>0</v>
      </c>
      <c r="AS71" s="6">
        <v>0</v>
      </c>
      <c r="AT71" s="6">
        <v>4</v>
      </c>
      <c r="AU71" s="6">
        <v>0</v>
      </c>
      <c r="AV71" s="7"/>
      <c r="AW71" s="7">
        <v>0</v>
      </c>
      <c r="AX71" s="7"/>
      <c r="AY71" s="7">
        <v>0</v>
      </c>
      <c r="AZ71" s="6"/>
      <c r="BA71" s="6">
        <v>0</v>
      </c>
      <c r="BB71" s="6"/>
      <c r="BC71" s="6">
        <v>0</v>
      </c>
      <c r="BD71" s="7"/>
      <c r="BE71" s="7">
        <f>IF(ED71&gt;=70, 5, 0)</f>
        <v>0</v>
      </c>
      <c r="BF71" s="7"/>
      <c r="BG71" s="7"/>
      <c r="BH71" s="7">
        <v>0</v>
      </c>
      <c r="BI71" s="6"/>
      <c r="BJ71" s="6">
        <f>IF(EU71&gt;=70, 6, 0)</f>
        <v>0</v>
      </c>
      <c r="BK71" s="6">
        <v>0</v>
      </c>
      <c r="BL71" s="7">
        <v>0</v>
      </c>
      <c r="BM71" s="7">
        <v>-5</v>
      </c>
      <c r="BN71" s="7">
        <v>0</v>
      </c>
      <c r="BO71" s="6"/>
      <c r="BP71" s="6">
        <f>IF(EX71&gt;=70, 6, 0)</f>
        <v>0</v>
      </c>
      <c r="BQ71" s="6">
        <v>0</v>
      </c>
      <c r="BR71" s="7"/>
      <c r="BS71" s="7">
        <v>0</v>
      </c>
      <c r="BT71" s="7">
        <v>0</v>
      </c>
      <c r="BU71" s="6">
        <v>5</v>
      </c>
      <c r="BV71" s="6">
        <v>0</v>
      </c>
      <c r="BW71" s="6">
        <f>IF(EI71&gt;=70, 5, 0)</f>
        <v>0</v>
      </c>
      <c r="BX71" s="6">
        <v>0</v>
      </c>
      <c r="BY71" s="6">
        <v>0</v>
      </c>
      <c r="BZ71" s="6">
        <v>0</v>
      </c>
      <c r="CA71" s="6">
        <v>0</v>
      </c>
      <c r="CB71" s="6">
        <v>0</v>
      </c>
      <c r="CC71" s="6">
        <v>0</v>
      </c>
      <c r="CD71" s="6">
        <v>0</v>
      </c>
      <c r="CE71" s="6">
        <v>0</v>
      </c>
      <c r="CF71" s="6">
        <v>0</v>
      </c>
      <c r="CG71" s="6">
        <v>0</v>
      </c>
      <c r="CH71" s="6">
        <v>0</v>
      </c>
      <c r="CI71" s="6">
        <v>0</v>
      </c>
      <c r="CJ71" s="7">
        <v>0</v>
      </c>
      <c r="CK71" s="7">
        <v>0</v>
      </c>
      <c r="CL71" s="7">
        <v>0</v>
      </c>
      <c r="CM71" s="6">
        <v>0</v>
      </c>
      <c r="CN71" s="6">
        <f>IF(EQ71&gt;=70, 5, 0)</f>
        <v>0</v>
      </c>
      <c r="CO71" s="6">
        <v>0</v>
      </c>
      <c r="CP71" s="6"/>
      <c r="CQ71" s="6">
        <v>0</v>
      </c>
      <c r="CR71" s="7"/>
      <c r="CS71" s="7">
        <f>IF(FA71&gt;=70, 6, 0)</f>
        <v>0</v>
      </c>
      <c r="CT71" s="7">
        <v>0</v>
      </c>
      <c r="CU71" s="6">
        <v>20</v>
      </c>
      <c r="CV71" s="7">
        <v>6</v>
      </c>
      <c r="CW71" s="7">
        <v>6</v>
      </c>
      <c r="CX71" s="7">
        <v>0</v>
      </c>
      <c r="CY71" s="7">
        <v>0</v>
      </c>
      <c r="CZ71" s="7">
        <f>IF(AND(DQ71&gt;0,DU71&gt;0),4,0)</f>
        <v>0</v>
      </c>
      <c r="DA71" s="7">
        <f>IF(AND(ED71&gt;0,EI71&gt;0,EN71&gt;0),4,0)</f>
        <v>4</v>
      </c>
      <c r="DB71" s="7">
        <f>IF(SUM(BV71,BX71,CA71,CB71,CD71,CG71,CJ71,CK71,CM71,CO71)&gt;-1,4,0)</f>
        <v>4</v>
      </c>
      <c r="DC71" s="7">
        <f>IF(FA71&gt;0,4,0)</f>
        <v>0</v>
      </c>
      <c r="DD71" s="6"/>
      <c r="DE71" s="10">
        <f>SUM(AR71:DD71)</f>
        <v>44</v>
      </c>
      <c r="DF71" s="10">
        <v>50</v>
      </c>
      <c r="DG71" s="17">
        <f>DE71+DF71</f>
        <v>94</v>
      </c>
      <c r="DH71" s="1">
        <v>34.29</v>
      </c>
      <c r="DI71" s="18">
        <v>25</v>
      </c>
      <c r="DJ71" s="18">
        <v>100</v>
      </c>
      <c r="DK71" s="29">
        <f>AVERAGE(DI71:DJ71)</f>
        <v>62.5</v>
      </c>
      <c r="DL71" s="1">
        <v>0</v>
      </c>
      <c r="DM71" s="29">
        <v>75</v>
      </c>
      <c r="DN71" s="1">
        <v>0</v>
      </c>
      <c r="DO71" s="1">
        <v>0</v>
      </c>
      <c r="DP71" s="1">
        <f>IF(DO71&gt;68, 68, DO71)</f>
        <v>0</v>
      </c>
      <c r="DQ71" s="1">
        <f>MAX(DN71,DP71)</f>
        <v>0</v>
      </c>
      <c r="DR71" s="29">
        <v>0</v>
      </c>
      <c r="DS71" s="29">
        <v>0</v>
      </c>
      <c r="DT71" s="29">
        <f>IF(DS71&gt;68,68,DS71)</f>
        <v>0</v>
      </c>
      <c r="DU71" s="29">
        <f>MAX(DR71,DT71)</f>
        <v>0</v>
      </c>
      <c r="DV71" s="18">
        <v>0</v>
      </c>
      <c r="DW71" s="18">
        <v>0</v>
      </c>
      <c r="DX71" s="1"/>
      <c r="DY71" s="15">
        <f>AVERAGE(DH71,DK71:DM71, DQ71, DU71)</f>
        <v>28.631666666666664</v>
      </c>
      <c r="DZ71" s="1">
        <v>13.33</v>
      </c>
      <c r="EA71" s="1">
        <v>33.33</v>
      </c>
      <c r="EB71" s="1">
        <v>53.33</v>
      </c>
      <c r="EC71" s="1">
        <f>IF(EB71&gt;68,68,EB71)</f>
        <v>53.33</v>
      </c>
      <c r="ED71" s="1">
        <f>MAX(DZ71:EA71,EC71)</f>
        <v>53.33</v>
      </c>
      <c r="EE71" s="29">
        <v>22.22</v>
      </c>
      <c r="EF71" s="29">
        <v>60</v>
      </c>
      <c r="EG71" s="29">
        <v>26.67</v>
      </c>
      <c r="EH71" s="29">
        <f>IF(EG71&gt;68,68,EG71)</f>
        <v>26.67</v>
      </c>
      <c r="EI71" s="29">
        <f>MAX(EE71:EF71)</f>
        <v>60</v>
      </c>
      <c r="EJ71" s="1">
        <v>22.22</v>
      </c>
      <c r="EK71" s="1">
        <v>66.67</v>
      </c>
      <c r="EL71" s="1">
        <v>0</v>
      </c>
      <c r="EM71" s="1">
        <f>IF(EL71&gt;68,68,EL71)</f>
        <v>0</v>
      </c>
      <c r="EN71" s="1">
        <f>MAX(EJ71:EK71,EM71)</f>
        <v>66.67</v>
      </c>
      <c r="EO71" s="29">
        <v>0</v>
      </c>
      <c r="EP71" s="29">
        <v>0</v>
      </c>
      <c r="EQ71" s="29"/>
      <c r="ER71" s="15">
        <f>AVERAGE(ED71,EI71,EN71,EQ71)</f>
        <v>60</v>
      </c>
      <c r="ES71" s="1">
        <v>0</v>
      </c>
      <c r="ET71" s="1">
        <v>0</v>
      </c>
      <c r="EU71" s="1">
        <f>MIN(MAX(ES71:ET71)+0.2*FA71, 100)</f>
        <v>0</v>
      </c>
      <c r="EV71" s="29">
        <v>50</v>
      </c>
      <c r="EW71" s="29">
        <v>0</v>
      </c>
      <c r="EX71" s="29">
        <f>MIN(MAX(EV71:EW71)+0.15*FA71, 100)</f>
        <v>50</v>
      </c>
      <c r="EY71" s="1">
        <v>0</v>
      </c>
      <c r="EZ71" s="1">
        <v>0</v>
      </c>
      <c r="FA71" s="1">
        <f>MAX(EY71:EZ71)</f>
        <v>0</v>
      </c>
      <c r="FB71" s="15">
        <f>AVERAGE(EU71,EX71,FA71)</f>
        <v>16.666666666666668</v>
      </c>
      <c r="FC71" s="3">
        <v>0.25</v>
      </c>
      <c r="FD71" s="3">
        <v>0.2</v>
      </c>
      <c r="FE71" s="3">
        <v>0.25</v>
      </c>
      <c r="FF71" s="3">
        <v>0.3</v>
      </c>
      <c r="FG71" s="25">
        <f>MIN(IF(C71="Yes",AQ71+DG71,0),100)</f>
        <v>96</v>
      </c>
      <c r="FH71" s="25">
        <f>IF(FL71&lt;0,FG71+FL71*-4,FG71)</f>
        <v>96</v>
      </c>
      <c r="FI71" s="25">
        <f>MIN(IF(C71="Yes",AQ71+DY71,0), 100)</f>
        <v>30.631666666666664</v>
      </c>
      <c r="FJ71" s="25">
        <f>MIN(IF(C71="Yes",AQ71+ER71,0),100)</f>
        <v>62</v>
      </c>
      <c r="FK71" s="25">
        <f>MIN(IF(C71="Yes",AQ71+FB71,0), 100)</f>
        <v>18.666666666666668</v>
      </c>
      <c r="FL71" s="26">
        <f>FC71*FG71+FD71*FI71+FE71*FJ71+FF71*FK71</f>
        <v>51.226333333333336</v>
      </c>
      <c r="FM71" s="26">
        <f>FC71*FH71+FD71*FI71+FE71*FJ71+FF71*FK71</f>
        <v>51.226333333333336</v>
      </c>
    </row>
    <row r="72" spans="1:169" customFormat="1" x14ac:dyDescent="0.3">
      <c r="A72">
        <v>1402019077</v>
      </c>
      <c r="B72" t="s">
        <v>106</v>
      </c>
      <c r="C72" s="2" t="s">
        <v>107</v>
      </c>
      <c r="D72" s="6"/>
      <c r="E72" s="6"/>
      <c r="F72" s="7"/>
      <c r="G72" s="7">
        <v>1</v>
      </c>
      <c r="H72" s="6"/>
      <c r="I72" s="6">
        <v>1</v>
      </c>
      <c r="J72" s="7"/>
      <c r="K72" s="7"/>
      <c r="L72" s="6"/>
      <c r="M72" s="8"/>
      <c r="N72" s="7"/>
      <c r="O72" s="7"/>
      <c r="P72" s="6"/>
      <c r="Q72" s="8"/>
      <c r="R72" s="7">
        <v>0</v>
      </c>
      <c r="S72" s="7">
        <v>1</v>
      </c>
      <c r="T72" s="6"/>
      <c r="U72" s="6"/>
      <c r="V72" s="7"/>
      <c r="W72" s="7"/>
      <c r="X72" s="6"/>
      <c r="Y72" s="6"/>
      <c r="Z72" s="7"/>
      <c r="AA72" s="7"/>
      <c r="AB72" s="6"/>
      <c r="AC72" s="6"/>
      <c r="AD72" s="7"/>
      <c r="AE72" s="8"/>
      <c r="AF72" s="10">
        <v>14</v>
      </c>
      <c r="AG72" s="10">
        <v>10</v>
      </c>
      <c r="AH72" s="10">
        <f>COUNT(D72:AE72)</f>
        <v>4</v>
      </c>
      <c r="AI72" s="22">
        <f>IF(C72="Yes",(AF72-AH72+(DG72-50)/AG72)/AF72,0)</f>
        <v>1.0142857142857142</v>
      </c>
      <c r="AJ72" s="11">
        <f>SUM(D72:AE72)</f>
        <v>3</v>
      </c>
      <c r="AK72" s="10">
        <f>MAX(AJ72-AL72-AM72,0)*-1</f>
        <v>0</v>
      </c>
      <c r="AL72" s="10">
        <v>10</v>
      </c>
      <c r="AM72" s="10">
        <v>3</v>
      </c>
      <c r="AN72" s="7">
        <f>AJ72+AK72+AO72</f>
        <v>3</v>
      </c>
      <c r="AO72" s="6"/>
      <c r="AP72" s="3">
        <v>0.5</v>
      </c>
      <c r="AQ72" s="15">
        <f>MIN(AN72,AL72)*AP72</f>
        <v>1.5</v>
      </c>
      <c r="AR72" s="6">
        <v>0</v>
      </c>
      <c r="AS72" s="6">
        <v>0</v>
      </c>
      <c r="AT72" s="6">
        <v>1</v>
      </c>
      <c r="AU72" s="6">
        <v>0</v>
      </c>
      <c r="AV72" s="7"/>
      <c r="AW72" s="7">
        <v>0</v>
      </c>
      <c r="AX72" s="7"/>
      <c r="AY72" s="7">
        <v>0</v>
      </c>
      <c r="AZ72" s="6"/>
      <c r="BA72" s="6">
        <v>0</v>
      </c>
      <c r="BB72" s="6"/>
      <c r="BC72" s="6">
        <v>0</v>
      </c>
      <c r="BD72" s="7"/>
      <c r="BE72" s="7">
        <f>IF(ED72&gt;=70, 5, 0)</f>
        <v>0</v>
      </c>
      <c r="BF72" s="7"/>
      <c r="BG72" s="7"/>
      <c r="BH72" s="7">
        <v>0</v>
      </c>
      <c r="BI72" s="6"/>
      <c r="BJ72" s="6">
        <f>IF(EU72&gt;=70, 6, 0)</f>
        <v>0</v>
      </c>
      <c r="BK72" s="6">
        <v>0</v>
      </c>
      <c r="BL72" s="7">
        <v>0</v>
      </c>
      <c r="BM72" s="7">
        <v>0</v>
      </c>
      <c r="BN72" s="7">
        <v>0</v>
      </c>
      <c r="BO72" s="6"/>
      <c r="BP72" s="6">
        <f>IF(EX72&gt;=70, 6, 0)</f>
        <v>0</v>
      </c>
      <c r="BQ72" s="6">
        <v>0</v>
      </c>
      <c r="BR72" s="7"/>
      <c r="BS72" s="7">
        <v>0</v>
      </c>
      <c r="BT72" s="7">
        <v>0</v>
      </c>
      <c r="BU72" s="6"/>
      <c r="BV72" s="6">
        <v>0</v>
      </c>
      <c r="BW72" s="6">
        <f>IF(EI72&gt;=70, 5, 0)</f>
        <v>0</v>
      </c>
      <c r="BX72" s="6">
        <v>0</v>
      </c>
      <c r="BY72" s="6">
        <v>0</v>
      </c>
      <c r="BZ72" s="6">
        <v>0</v>
      </c>
      <c r="CA72" s="6">
        <v>0</v>
      </c>
      <c r="CB72" s="6">
        <v>0</v>
      </c>
      <c r="CC72" s="6">
        <v>0</v>
      </c>
      <c r="CD72" s="6">
        <v>0</v>
      </c>
      <c r="CE72" s="6">
        <v>0</v>
      </c>
      <c r="CF72" s="6">
        <v>0</v>
      </c>
      <c r="CG72" s="6">
        <v>0</v>
      </c>
      <c r="CH72" s="6">
        <v>0</v>
      </c>
      <c r="CI72" s="6">
        <v>0</v>
      </c>
      <c r="CJ72" s="7">
        <v>0</v>
      </c>
      <c r="CK72" s="7">
        <v>-5</v>
      </c>
      <c r="CL72" s="7">
        <v>0</v>
      </c>
      <c r="CM72" s="6">
        <v>0</v>
      </c>
      <c r="CN72" s="6">
        <f>IF(EQ72&gt;=70, 5, 0)</f>
        <v>0</v>
      </c>
      <c r="CO72" s="6">
        <v>0</v>
      </c>
      <c r="CP72" s="6"/>
      <c r="CQ72" s="6">
        <v>0</v>
      </c>
      <c r="CR72" s="7"/>
      <c r="CS72" s="7">
        <f>IF(FA72&gt;=70, 6, 0)</f>
        <v>0</v>
      </c>
      <c r="CT72" s="7">
        <v>-5</v>
      </c>
      <c r="CU72" s="6">
        <v>20</v>
      </c>
      <c r="CV72" s="7">
        <v>6</v>
      </c>
      <c r="CW72" s="7">
        <v>6</v>
      </c>
      <c r="CX72" s="7">
        <v>15</v>
      </c>
      <c r="CY72" s="7">
        <v>0</v>
      </c>
      <c r="CZ72" s="7">
        <f>IF(AND(DQ72&gt;0,DU72&gt;0),4,0)</f>
        <v>0</v>
      </c>
      <c r="DA72" s="7">
        <f>IF(AND(ED72&gt;0,EI72&gt;0,EN72&gt;0),4,0)</f>
        <v>4</v>
      </c>
      <c r="DB72" s="7">
        <f>IF(SUM(BV72,BX72,CA72,CB72,CD72,CG72,CJ72,CK72,CM72,CO72)&gt;-1,4,0)</f>
        <v>0</v>
      </c>
      <c r="DC72" s="7">
        <f>IF(FA72&gt;0,4,0)</f>
        <v>0</v>
      </c>
      <c r="DD72" s="6"/>
      <c r="DE72" s="10">
        <f>SUM(AR72:DD72)</f>
        <v>42</v>
      </c>
      <c r="DF72" s="10">
        <v>50</v>
      </c>
      <c r="DG72" s="17">
        <f>DE72+DF72</f>
        <v>92</v>
      </c>
      <c r="DH72" s="1">
        <v>65.709999999999994</v>
      </c>
      <c r="DI72" s="18">
        <v>50</v>
      </c>
      <c r="DJ72" s="18">
        <v>100</v>
      </c>
      <c r="DK72" s="29">
        <f>AVERAGE(DI72:DJ72)</f>
        <v>75</v>
      </c>
      <c r="DL72" s="1">
        <v>0</v>
      </c>
      <c r="DM72" s="29">
        <v>0</v>
      </c>
      <c r="DN72" s="1">
        <v>0</v>
      </c>
      <c r="DO72" s="1">
        <v>90</v>
      </c>
      <c r="DP72" s="1">
        <f>IF(DO72&gt;68, 68, DO72)</f>
        <v>68</v>
      </c>
      <c r="DQ72" s="1">
        <f>MAX(DN72,DP72)</f>
        <v>68</v>
      </c>
      <c r="DR72" s="29">
        <v>0</v>
      </c>
      <c r="DS72" s="29">
        <v>0</v>
      </c>
      <c r="DT72" s="29">
        <f>IF(DS72&gt;68,68,DS72)</f>
        <v>0</v>
      </c>
      <c r="DU72" s="29">
        <f>MAX(DR72,DT72)</f>
        <v>0</v>
      </c>
      <c r="DV72" s="18">
        <v>0</v>
      </c>
      <c r="DW72" s="18">
        <v>0</v>
      </c>
      <c r="DX72" s="1"/>
      <c r="DY72" s="15">
        <f>AVERAGE(DH72,DK72:DM72, DQ72, DU72)</f>
        <v>34.784999999999997</v>
      </c>
      <c r="DZ72" s="1">
        <v>26.67</v>
      </c>
      <c r="EA72" s="1">
        <v>40</v>
      </c>
      <c r="EB72" s="1">
        <v>86.67</v>
      </c>
      <c r="EC72" s="1">
        <f>IF(EB72&gt;68,68,EB72)</f>
        <v>68</v>
      </c>
      <c r="ED72" s="1">
        <f>MAX(DZ72:EA72,EC72)</f>
        <v>68</v>
      </c>
      <c r="EE72" s="29">
        <v>27.78</v>
      </c>
      <c r="EF72" s="29">
        <v>60</v>
      </c>
      <c r="EG72" s="29">
        <v>60</v>
      </c>
      <c r="EH72" s="29">
        <f>IF(EG72&gt;68,68,EG72)</f>
        <v>60</v>
      </c>
      <c r="EI72" s="29">
        <f>MAX(EE72:EF72)</f>
        <v>60</v>
      </c>
      <c r="EJ72" s="1">
        <v>27.78</v>
      </c>
      <c r="EK72" s="1">
        <v>46.67</v>
      </c>
      <c r="EL72" s="1">
        <v>0</v>
      </c>
      <c r="EM72" s="1">
        <f>IF(EL72&gt;68,68,EL72)</f>
        <v>0</v>
      </c>
      <c r="EN72" s="1">
        <f>MAX(EJ72:EK72,EM72)</f>
        <v>46.67</v>
      </c>
      <c r="EO72" s="29">
        <v>0</v>
      </c>
      <c r="EP72" s="29">
        <v>0</v>
      </c>
      <c r="EQ72" s="29"/>
      <c r="ER72" s="15">
        <f>AVERAGE(ED72,EI72,EN72,EQ72)</f>
        <v>58.223333333333336</v>
      </c>
      <c r="ES72" s="1">
        <v>0</v>
      </c>
      <c r="ET72" s="1">
        <v>0</v>
      </c>
      <c r="EU72" s="1">
        <f>MIN(MAX(ES72:ET72)+0.2*FA72, 100)</f>
        <v>0</v>
      </c>
      <c r="EV72" s="29">
        <v>50</v>
      </c>
      <c r="EW72" s="29">
        <v>0</v>
      </c>
      <c r="EX72" s="29">
        <f>MIN(MAX(EV72:EW72)+0.15*FA72, 100)</f>
        <v>50</v>
      </c>
      <c r="EY72" s="1">
        <v>0</v>
      </c>
      <c r="EZ72" s="1">
        <v>0</v>
      </c>
      <c r="FA72" s="1">
        <f>MAX(EY72:EZ72)</f>
        <v>0</v>
      </c>
      <c r="FB72" s="15">
        <f>AVERAGE(EU72,EX72,FA72)</f>
        <v>16.666666666666668</v>
      </c>
      <c r="FC72" s="3">
        <v>0.25</v>
      </c>
      <c r="FD72" s="3">
        <v>0.2</v>
      </c>
      <c r="FE72" s="3">
        <v>0.25</v>
      </c>
      <c r="FF72" s="3">
        <v>0.3</v>
      </c>
      <c r="FG72" s="25">
        <f>MIN(IF(C72="Yes",AQ72+DG72,0),100)</f>
        <v>93.5</v>
      </c>
      <c r="FH72" s="25">
        <f>IF(FL72&lt;0,FG72+FL72*-4,FG72)</f>
        <v>93.5</v>
      </c>
      <c r="FI72" s="25">
        <f>MIN(IF(C72="Yes",AQ72+DY72,0), 100)</f>
        <v>36.284999999999997</v>
      </c>
      <c r="FJ72" s="25">
        <f>MIN(IF(C72="Yes",AQ72+ER72,0),100)</f>
        <v>59.723333333333336</v>
      </c>
      <c r="FK72" s="25">
        <f>MIN(IF(C72="Yes",AQ72+FB72,0), 100)</f>
        <v>18.166666666666668</v>
      </c>
      <c r="FL72" s="26">
        <f>FC72*FG72+FD72*FI72+FE72*FJ72+FF72*FK72</f>
        <v>51.012833333333333</v>
      </c>
      <c r="FM72" s="26">
        <f>FC72*FH72+FD72*FI72+FE72*FJ72+FF72*FK72</f>
        <v>51.012833333333333</v>
      </c>
    </row>
    <row r="73" spans="1:169" customFormat="1" x14ac:dyDescent="0.3">
      <c r="A73">
        <v>1402019024</v>
      </c>
      <c r="B73" t="s">
        <v>105</v>
      </c>
      <c r="C73" s="2" t="s">
        <v>107</v>
      </c>
      <c r="D73" s="6">
        <v>1</v>
      </c>
      <c r="E73" s="6"/>
      <c r="F73" s="7">
        <v>1</v>
      </c>
      <c r="G73" s="7"/>
      <c r="H73" s="6">
        <v>1</v>
      </c>
      <c r="I73" s="6"/>
      <c r="J73" s="7"/>
      <c r="K73" s="7"/>
      <c r="L73" s="6">
        <v>1</v>
      </c>
      <c r="M73" s="8"/>
      <c r="N73" s="7"/>
      <c r="O73" s="7"/>
      <c r="P73" s="6"/>
      <c r="Q73" s="8"/>
      <c r="R73" s="7">
        <v>1</v>
      </c>
      <c r="S73" s="7"/>
      <c r="T73" s="6"/>
      <c r="U73" s="16"/>
      <c r="V73" s="7"/>
      <c r="W73" s="7"/>
      <c r="X73" s="6">
        <v>1</v>
      </c>
      <c r="Y73" s="6"/>
      <c r="Z73" s="7"/>
      <c r="AA73" s="7"/>
      <c r="AB73" s="6">
        <v>1</v>
      </c>
      <c r="AC73" s="6"/>
      <c r="AD73" s="7"/>
      <c r="AE73" s="8"/>
      <c r="AF73" s="10">
        <v>14</v>
      </c>
      <c r="AG73" s="10">
        <v>10</v>
      </c>
      <c r="AH73" s="10">
        <f>COUNT(D73:AE73)</f>
        <v>7</v>
      </c>
      <c r="AI73" s="22">
        <f>IF(C73="Yes",(AF73-AH73+(DG73-50)/AG73)/AF73,0)</f>
        <v>0.87857142857142867</v>
      </c>
      <c r="AJ73" s="11">
        <f>SUM(D73:AE73)</f>
        <v>7</v>
      </c>
      <c r="AK73" s="10">
        <f>MAX(AJ73-AL73-AM73,0)*-1</f>
        <v>0</v>
      </c>
      <c r="AL73" s="10">
        <v>10</v>
      </c>
      <c r="AM73" s="10">
        <v>3</v>
      </c>
      <c r="AN73" s="7">
        <f>AJ73+AK73+AO73</f>
        <v>7</v>
      </c>
      <c r="AO73" s="6"/>
      <c r="AP73" s="3">
        <v>0.5</v>
      </c>
      <c r="AQ73" s="15">
        <f>MIN(AN73,AL73)*AP73</f>
        <v>3.5</v>
      </c>
      <c r="AR73" s="6">
        <v>0</v>
      </c>
      <c r="AS73" s="6">
        <v>0</v>
      </c>
      <c r="AT73" s="6">
        <v>3</v>
      </c>
      <c r="AU73" s="6">
        <v>0</v>
      </c>
      <c r="AV73" s="7"/>
      <c r="AW73" s="7">
        <v>0</v>
      </c>
      <c r="AX73" s="7"/>
      <c r="AY73" s="7">
        <v>0</v>
      </c>
      <c r="AZ73" s="6"/>
      <c r="BA73" s="6">
        <v>0</v>
      </c>
      <c r="BB73" s="6"/>
      <c r="BC73" s="6">
        <v>0</v>
      </c>
      <c r="BD73" s="7">
        <v>2</v>
      </c>
      <c r="BE73" s="7">
        <f>IF(ED73&gt;=70, 5, 0)</f>
        <v>0</v>
      </c>
      <c r="BF73" s="7"/>
      <c r="BG73" s="7"/>
      <c r="BH73" s="7">
        <v>0</v>
      </c>
      <c r="BI73" s="6"/>
      <c r="BJ73" s="6">
        <f>IF(EU73&gt;=70, 6, 0)</f>
        <v>0</v>
      </c>
      <c r="BK73" s="6">
        <v>0</v>
      </c>
      <c r="BL73" s="7">
        <v>0</v>
      </c>
      <c r="BM73" s="7">
        <v>-5</v>
      </c>
      <c r="BN73" s="7">
        <v>0</v>
      </c>
      <c r="BO73" s="6"/>
      <c r="BP73" s="6">
        <f>IF(EX73&gt;=70, 6, 0)</f>
        <v>0</v>
      </c>
      <c r="BQ73" s="6">
        <v>0</v>
      </c>
      <c r="BR73" s="7"/>
      <c r="BS73" s="7">
        <v>0</v>
      </c>
      <c r="BT73" s="7">
        <v>0</v>
      </c>
      <c r="BU73" s="6">
        <v>5</v>
      </c>
      <c r="BV73" s="6">
        <v>0</v>
      </c>
      <c r="BW73" s="6">
        <f>IF(EI73&gt;=70, 5, 0)</f>
        <v>0</v>
      </c>
      <c r="BX73" s="6">
        <v>0</v>
      </c>
      <c r="BY73" s="6">
        <v>0</v>
      </c>
      <c r="BZ73" s="6">
        <v>0</v>
      </c>
      <c r="CA73" s="6">
        <v>0</v>
      </c>
      <c r="CB73" s="6">
        <v>0</v>
      </c>
      <c r="CC73" s="6">
        <v>0</v>
      </c>
      <c r="CD73" s="6">
        <v>0</v>
      </c>
      <c r="CE73" s="6">
        <v>0</v>
      </c>
      <c r="CF73" s="6">
        <v>0</v>
      </c>
      <c r="CG73" s="6">
        <v>0</v>
      </c>
      <c r="CH73" s="6">
        <v>0</v>
      </c>
      <c r="CI73" s="6">
        <v>0</v>
      </c>
      <c r="CJ73" s="7">
        <v>3</v>
      </c>
      <c r="CK73" s="7">
        <v>0</v>
      </c>
      <c r="CL73" s="7">
        <v>0</v>
      </c>
      <c r="CM73" s="6">
        <v>0</v>
      </c>
      <c r="CN73" s="6">
        <f>IF(EQ73&gt;=70, 5, 0)</f>
        <v>0</v>
      </c>
      <c r="CO73" s="6">
        <v>0</v>
      </c>
      <c r="CP73" s="6"/>
      <c r="CQ73" s="6">
        <v>0</v>
      </c>
      <c r="CR73" s="7"/>
      <c r="CS73" s="7">
        <f>IF(FA73&gt;=70, 6, 0)</f>
        <v>0</v>
      </c>
      <c r="CT73" s="7">
        <v>0</v>
      </c>
      <c r="CU73" s="6">
        <v>20</v>
      </c>
      <c r="CV73" s="7">
        <v>6</v>
      </c>
      <c r="CW73" s="7">
        <v>6</v>
      </c>
      <c r="CX73" s="7">
        <v>0</v>
      </c>
      <c r="CY73" s="7">
        <v>0</v>
      </c>
      <c r="CZ73" s="7">
        <f>IF(AND(DQ73&gt;0,DU73&gt;0),4,0)</f>
        <v>0</v>
      </c>
      <c r="DA73" s="7">
        <f>IF(AND(ED73&gt;0,EI73&gt;0,EN73&gt;0),4,0)</f>
        <v>4</v>
      </c>
      <c r="DB73" s="7">
        <f>IF(SUM(BV73,BX73,CA73,CB73,CD73,CG73,CJ73,CK73,CM73,CO73)&gt;-1,4,0)</f>
        <v>4</v>
      </c>
      <c r="DC73" s="7">
        <f>IF(FA73&gt;0,4,0)</f>
        <v>0</v>
      </c>
      <c r="DD73" s="6">
        <v>5</v>
      </c>
      <c r="DE73" s="10">
        <f>SUM(AR73:DD73)</f>
        <v>53</v>
      </c>
      <c r="DF73" s="10">
        <v>50</v>
      </c>
      <c r="DG73" s="17">
        <f>DE73+DF73</f>
        <v>103</v>
      </c>
      <c r="DH73" s="1">
        <v>82.86</v>
      </c>
      <c r="DI73" s="18">
        <v>25</v>
      </c>
      <c r="DJ73" s="18">
        <v>50</v>
      </c>
      <c r="DK73" s="29">
        <f>AVERAGE(DI73:DJ73)</f>
        <v>37.5</v>
      </c>
      <c r="DL73" s="1">
        <v>0</v>
      </c>
      <c r="DM73" s="29">
        <v>65</v>
      </c>
      <c r="DN73" s="1">
        <v>80</v>
      </c>
      <c r="DO73" s="1">
        <v>80</v>
      </c>
      <c r="DP73" s="1">
        <f>IF(DO73&gt;68, 68, DO73)</f>
        <v>68</v>
      </c>
      <c r="DQ73" s="1">
        <f>MAX(DN73,DP73)</f>
        <v>80</v>
      </c>
      <c r="DR73" s="29">
        <v>0</v>
      </c>
      <c r="DS73" s="29">
        <v>0</v>
      </c>
      <c r="DT73" s="29">
        <f>IF(DS73&gt;68,68,DS73)</f>
        <v>0</v>
      </c>
      <c r="DU73" s="29">
        <f>MAX(DR73,DT73)</f>
        <v>0</v>
      </c>
      <c r="DV73" s="18">
        <v>0</v>
      </c>
      <c r="DW73" s="18">
        <v>0</v>
      </c>
      <c r="DX73" s="1"/>
      <c r="DY73" s="15">
        <f>AVERAGE(DH73,DK73:DM73, DQ73, DU73)</f>
        <v>44.226666666666667</v>
      </c>
      <c r="DZ73" s="1">
        <v>40</v>
      </c>
      <c r="EA73" s="1">
        <v>60</v>
      </c>
      <c r="EB73" s="1">
        <v>46.67</v>
      </c>
      <c r="EC73" s="1">
        <f>IF(EB73&gt;68,68,EB73)</f>
        <v>46.67</v>
      </c>
      <c r="ED73" s="1">
        <f>MAX(DZ73:EA73,EC73)</f>
        <v>60</v>
      </c>
      <c r="EE73" s="29">
        <v>38.89</v>
      </c>
      <c r="EF73" s="29">
        <v>40</v>
      </c>
      <c r="EG73" s="29">
        <v>46.67</v>
      </c>
      <c r="EH73" s="29">
        <f>IF(EG73&gt;68,68,EG73)</f>
        <v>46.67</v>
      </c>
      <c r="EI73" s="29">
        <f>MAX(EE73:EF73)</f>
        <v>40</v>
      </c>
      <c r="EJ73" s="1">
        <v>38.89</v>
      </c>
      <c r="EK73" s="1">
        <v>60</v>
      </c>
      <c r="EL73" s="1">
        <v>33.33</v>
      </c>
      <c r="EM73" s="1">
        <f>IF(EL73&gt;68,68,EL73)</f>
        <v>33.33</v>
      </c>
      <c r="EN73" s="1">
        <f>MAX(EJ73:EK73,EM73)</f>
        <v>60</v>
      </c>
      <c r="EO73" s="29">
        <v>0</v>
      </c>
      <c r="EP73" s="29">
        <v>0</v>
      </c>
      <c r="EQ73" s="29"/>
      <c r="ER73" s="15">
        <f>AVERAGE(ED73,EI73,EN73,EQ73)</f>
        <v>53.333333333333336</v>
      </c>
      <c r="ES73" s="1">
        <v>0</v>
      </c>
      <c r="ET73" s="1">
        <v>0</v>
      </c>
      <c r="EU73" s="1">
        <f>MIN(MAX(ES73:ET73)+0.2*FA73, 100)</f>
        <v>0</v>
      </c>
      <c r="EV73" s="29">
        <v>8.33</v>
      </c>
      <c r="EW73" s="29">
        <v>0</v>
      </c>
      <c r="EX73" s="29">
        <f>MIN(MAX(EV73:EW73)+0.15*FA73, 100)</f>
        <v>8.33</v>
      </c>
      <c r="EY73" s="1">
        <v>0</v>
      </c>
      <c r="EZ73" s="1">
        <v>0</v>
      </c>
      <c r="FA73" s="1">
        <f>MAX(EY73:EZ73)</f>
        <v>0</v>
      </c>
      <c r="FB73" s="15">
        <f>AVERAGE(EU73,EX73,FA73)</f>
        <v>2.7766666666666668</v>
      </c>
      <c r="FC73" s="3">
        <v>0.25</v>
      </c>
      <c r="FD73" s="3">
        <v>0.2</v>
      </c>
      <c r="FE73" s="3">
        <v>0.25</v>
      </c>
      <c r="FF73" s="3">
        <v>0.3</v>
      </c>
      <c r="FG73" s="25">
        <f>MIN(IF(C73="Yes",AQ73+DG73,0),100)</f>
        <v>100</v>
      </c>
      <c r="FH73" s="25">
        <f>IF(FL73&lt;0,FG73+FL73*-4,FG73)</f>
        <v>100</v>
      </c>
      <c r="FI73" s="25">
        <f>MIN(IF(C73="Yes",AQ73+DY73,0), 100)</f>
        <v>47.726666666666667</v>
      </c>
      <c r="FJ73" s="25">
        <f>MIN(IF(C73="Yes",AQ73+ER73,0),100)</f>
        <v>56.833333333333336</v>
      </c>
      <c r="FK73" s="25">
        <f>MIN(IF(C73="Yes",AQ73+FB73,0), 100)</f>
        <v>6.2766666666666673</v>
      </c>
      <c r="FL73" s="26">
        <f>FC73*FG73+FD73*FI73+FE73*FJ73+FF73*FK73</f>
        <v>50.63666666666667</v>
      </c>
      <c r="FM73" s="26">
        <f>FC73*FH73+FD73*FI73+FE73*FJ73+FF73*FK73</f>
        <v>50.63666666666667</v>
      </c>
    </row>
    <row r="74" spans="1:169" customFormat="1" x14ac:dyDescent="0.3">
      <c r="A74">
        <v>1402019086</v>
      </c>
      <c r="B74" t="s">
        <v>106</v>
      </c>
      <c r="C74" s="2" t="s">
        <v>107</v>
      </c>
      <c r="D74" s="6">
        <v>1</v>
      </c>
      <c r="E74" s="6"/>
      <c r="F74" s="7"/>
      <c r="G74" s="7"/>
      <c r="H74" s="6"/>
      <c r="I74" s="6">
        <v>1</v>
      </c>
      <c r="J74" s="7">
        <v>0</v>
      </c>
      <c r="K74" s="7"/>
      <c r="L74" s="6"/>
      <c r="M74" s="8"/>
      <c r="N74" s="7"/>
      <c r="O74" s="7"/>
      <c r="P74" s="6"/>
      <c r="Q74" s="8"/>
      <c r="R74" s="7">
        <v>1</v>
      </c>
      <c r="S74" s="7">
        <v>1</v>
      </c>
      <c r="T74" s="6"/>
      <c r="U74" s="6"/>
      <c r="V74" s="7"/>
      <c r="W74" s="7"/>
      <c r="X74" s="6"/>
      <c r="Y74" s="6"/>
      <c r="Z74" s="7"/>
      <c r="AA74" s="7"/>
      <c r="AB74" s="6"/>
      <c r="AC74" s="6"/>
      <c r="AD74" s="7"/>
      <c r="AE74" s="8"/>
      <c r="AF74" s="10">
        <v>14</v>
      </c>
      <c r="AG74" s="10">
        <v>10</v>
      </c>
      <c r="AH74" s="10">
        <f>COUNT(D74:AE74)</f>
        <v>5</v>
      </c>
      <c r="AI74" s="22">
        <f>IF(C74="Yes",(AF74-AH74+(DG74-50)/AG74)/AF74,0)</f>
        <v>0.88571428571428579</v>
      </c>
      <c r="AJ74" s="11">
        <f>SUM(D74:AE74)</f>
        <v>4</v>
      </c>
      <c r="AK74" s="10">
        <f>MAX(AJ74-AL74-AM74,0)*-1</f>
        <v>0</v>
      </c>
      <c r="AL74" s="10">
        <v>10</v>
      </c>
      <c r="AM74" s="10">
        <v>3</v>
      </c>
      <c r="AN74" s="7">
        <f>AJ74+AK74+AO74</f>
        <v>4</v>
      </c>
      <c r="AO74" s="6"/>
      <c r="AP74" s="3">
        <v>0.5</v>
      </c>
      <c r="AQ74" s="15">
        <f>MIN(AN74,AL74)*AP74</f>
        <v>2</v>
      </c>
      <c r="AR74" s="6">
        <v>0</v>
      </c>
      <c r="AS74" s="6">
        <v>0</v>
      </c>
      <c r="AT74" s="6">
        <v>3</v>
      </c>
      <c r="AU74" s="6">
        <v>0</v>
      </c>
      <c r="AV74" s="7"/>
      <c r="AW74" s="7">
        <v>0</v>
      </c>
      <c r="AX74" s="7"/>
      <c r="AY74" s="7">
        <v>0</v>
      </c>
      <c r="AZ74" s="6"/>
      <c r="BA74" s="6">
        <v>0</v>
      </c>
      <c r="BB74" s="6"/>
      <c r="BC74" s="6">
        <v>0</v>
      </c>
      <c r="BD74" s="7"/>
      <c r="BE74" s="7">
        <f>IF(ED74&gt;=70, 5, 0)</f>
        <v>5</v>
      </c>
      <c r="BF74" s="7"/>
      <c r="BG74" s="7"/>
      <c r="BH74" s="7">
        <v>0</v>
      </c>
      <c r="BI74" s="6"/>
      <c r="BJ74" s="6">
        <f>IF(EU74&gt;=70, 6, 0)</f>
        <v>0</v>
      </c>
      <c r="BK74" s="6">
        <v>-5</v>
      </c>
      <c r="BL74" s="7">
        <v>0</v>
      </c>
      <c r="BM74" s="7">
        <v>-5</v>
      </c>
      <c r="BN74" s="7">
        <v>0</v>
      </c>
      <c r="BO74" s="6"/>
      <c r="BP74" s="6">
        <f>IF(EX74&gt;=70, 6, 0)</f>
        <v>0</v>
      </c>
      <c r="BQ74" s="6">
        <v>0</v>
      </c>
      <c r="BR74" s="7"/>
      <c r="BS74" s="7">
        <v>0</v>
      </c>
      <c r="BT74" s="7">
        <v>0</v>
      </c>
      <c r="BU74" s="6"/>
      <c r="BV74" s="6">
        <v>0</v>
      </c>
      <c r="BW74" s="6">
        <f>IF(EI74&gt;=70, 5, 0)</f>
        <v>0</v>
      </c>
      <c r="BX74" s="6">
        <v>0</v>
      </c>
      <c r="BY74" s="6">
        <v>0</v>
      </c>
      <c r="BZ74" s="6">
        <v>0</v>
      </c>
      <c r="CA74" s="6">
        <v>0</v>
      </c>
      <c r="CB74" s="6">
        <v>0</v>
      </c>
      <c r="CC74" s="6">
        <v>0</v>
      </c>
      <c r="CD74" s="6">
        <v>0</v>
      </c>
      <c r="CE74" s="6">
        <v>0</v>
      </c>
      <c r="CF74" s="6">
        <v>0</v>
      </c>
      <c r="CG74" s="6">
        <v>0</v>
      </c>
      <c r="CH74" s="6">
        <v>0</v>
      </c>
      <c r="CI74" s="6">
        <v>-5</v>
      </c>
      <c r="CJ74" s="7">
        <v>0</v>
      </c>
      <c r="CK74" s="7">
        <v>-5</v>
      </c>
      <c r="CL74" s="7">
        <v>0</v>
      </c>
      <c r="CM74" s="6">
        <v>0</v>
      </c>
      <c r="CN74" s="6">
        <f>IF(EQ74&gt;=70, 5, 0)</f>
        <v>0</v>
      </c>
      <c r="CO74" s="6">
        <v>-5</v>
      </c>
      <c r="CP74" s="6"/>
      <c r="CQ74" s="6">
        <v>0</v>
      </c>
      <c r="CR74" s="7"/>
      <c r="CS74" s="7">
        <f>IF(FA74&gt;=70, 6, 0)</f>
        <v>0</v>
      </c>
      <c r="CT74" s="7">
        <v>0</v>
      </c>
      <c r="CU74" s="6">
        <v>20</v>
      </c>
      <c r="CV74" s="7">
        <v>6</v>
      </c>
      <c r="CW74" s="7">
        <v>0</v>
      </c>
      <c r="CX74" s="7">
        <v>15</v>
      </c>
      <c r="CY74" s="7">
        <v>6</v>
      </c>
      <c r="CZ74" s="7">
        <f>IF(AND(DQ74&gt;0,DU74&gt;0),4,0)</f>
        <v>0</v>
      </c>
      <c r="DA74" s="7">
        <f>IF(AND(ED74&gt;0,EI74&gt;0,EN74&gt;0),4,0)</f>
        <v>4</v>
      </c>
      <c r="DB74" s="7">
        <f>IF(SUM(BV74,BX74,CA74,CB74,CD74,CG74,CJ74,CK74,CM74,CO74)&gt;-1,4,0)</f>
        <v>0</v>
      </c>
      <c r="DC74" s="7">
        <f>IF(FA74&gt;0,4,0)</f>
        <v>0</v>
      </c>
      <c r="DD74" s="6"/>
      <c r="DE74" s="10">
        <f>SUM(AR74:DD74)</f>
        <v>34</v>
      </c>
      <c r="DF74" s="10">
        <v>50</v>
      </c>
      <c r="DG74" s="17">
        <f>DE74+DF74</f>
        <v>84</v>
      </c>
      <c r="DH74" s="1">
        <v>74.290000000000006</v>
      </c>
      <c r="DI74" s="18">
        <v>50</v>
      </c>
      <c r="DJ74" s="18">
        <v>100</v>
      </c>
      <c r="DK74" s="29">
        <f>AVERAGE(DI74:DJ74)</f>
        <v>75</v>
      </c>
      <c r="DL74" s="1">
        <v>0</v>
      </c>
      <c r="DM74" s="29">
        <v>45</v>
      </c>
      <c r="DN74" s="1">
        <v>0</v>
      </c>
      <c r="DO74" s="1">
        <v>0</v>
      </c>
      <c r="DP74" s="1">
        <f>IF(DO74&gt;68, 68, DO74)</f>
        <v>0</v>
      </c>
      <c r="DQ74" s="1">
        <f>MAX(DN74,DP74)</f>
        <v>0</v>
      </c>
      <c r="DR74" s="29">
        <v>0</v>
      </c>
      <c r="DS74" s="29"/>
      <c r="DT74" s="29">
        <f>IF(DS74&gt;68,68,DS74)</f>
        <v>0</v>
      </c>
      <c r="DU74" s="29">
        <f>MAX(DR74,DT74)</f>
        <v>0</v>
      </c>
      <c r="DV74" s="18">
        <v>0</v>
      </c>
      <c r="DW74" s="18">
        <v>0</v>
      </c>
      <c r="DX74" s="1"/>
      <c r="DY74" s="15">
        <f>AVERAGE(DH74,DK74:DM74, DQ74, DU74)</f>
        <v>32.381666666666668</v>
      </c>
      <c r="DZ74" s="1">
        <v>13.33</v>
      </c>
      <c r="EA74" s="1">
        <v>80</v>
      </c>
      <c r="EB74" s="1">
        <v>66.67</v>
      </c>
      <c r="EC74" s="1">
        <f>IF(EB74&gt;68,68,EB74)</f>
        <v>66.67</v>
      </c>
      <c r="ED74" s="1">
        <f>MAX(DZ74:EA74,EC74)</f>
        <v>80</v>
      </c>
      <c r="EE74" s="29">
        <v>27.78</v>
      </c>
      <c r="EF74" s="29">
        <v>53.33</v>
      </c>
      <c r="EG74" s="29">
        <v>13.33</v>
      </c>
      <c r="EH74" s="29">
        <f>IF(EG74&gt;68,68,EG74)</f>
        <v>13.33</v>
      </c>
      <c r="EI74" s="29">
        <f>MAX(EE74:EF74)</f>
        <v>53.33</v>
      </c>
      <c r="EJ74" s="1">
        <v>27.78</v>
      </c>
      <c r="EK74" s="1">
        <v>60</v>
      </c>
      <c r="EL74" s="1">
        <v>60</v>
      </c>
      <c r="EM74" s="1">
        <f>IF(EL74&gt;68,68,EL74)</f>
        <v>60</v>
      </c>
      <c r="EN74" s="1">
        <f>MAX(EJ74:EK74,EM74)</f>
        <v>60</v>
      </c>
      <c r="EO74" s="29">
        <v>0</v>
      </c>
      <c r="EP74" s="29">
        <v>0</v>
      </c>
      <c r="EQ74" s="29"/>
      <c r="ER74" s="15">
        <f>AVERAGE(ED74,EI74,EN74,EQ74)</f>
        <v>64.443333333333328</v>
      </c>
      <c r="ES74" s="1">
        <v>6.67</v>
      </c>
      <c r="ET74" s="1">
        <v>0</v>
      </c>
      <c r="EU74" s="1">
        <f>MIN(MAX(ES74:ET74)+0.2*FA74, 100)</f>
        <v>6.67</v>
      </c>
      <c r="EV74" s="29">
        <v>41.67</v>
      </c>
      <c r="EW74" s="29">
        <v>0</v>
      </c>
      <c r="EX74" s="29">
        <f>MIN(MAX(EV74:EW74)+0.15*FA74, 100)</f>
        <v>41.67</v>
      </c>
      <c r="EY74" s="1">
        <v>0</v>
      </c>
      <c r="EZ74" s="1">
        <v>0</v>
      </c>
      <c r="FA74" s="1">
        <f>MAX(EY74:EZ74)</f>
        <v>0</v>
      </c>
      <c r="FB74" s="15">
        <f>AVERAGE(EU74,EX74,FA74)</f>
        <v>16.113333333333333</v>
      </c>
      <c r="FC74" s="3">
        <v>0.25</v>
      </c>
      <c r="FD74" s="3">
        <v>0.2</v>
      </c>
      <c r="FE74" s="3">
        <v>0.25</v>
      </c>
      <c r="FF74" s="3">
        <v>0.3</v>
      </c>
      <c r="FG74" s="25">
        <f>MIN(IF(C74="Yes",AQ74+DG74,0),100)</f>
        <v>86</v>
      </c>
      <c r="FH74" s="25">
        <f>IF(FL74&lt;0,FG74+FL74*-4,FG74)</f>
        <v>86</v>
      </c>
      <c r="FI74" s="25">
        <f>MIN(IF(C74="Yes",AQ74+DY74,0), 100)</f>
        <v>34.381666666666668</v>
      </c>
      <c r="FJ74" s="25">
        <f>MIN(IF(C74="Yes",AQ74+ER74,0),100)</f>
        <v>66.443333333333328</v>
      </c>
      <c r="FK74" s="25">
        <f>MIN(IF(C74="Yes",AQ74+FB74,0), 100)</f>
        <v>18.113333333333333</v>
      </c>
      <c r="FL74" s="26">
        <f>FC74*FG74+FD74*FI74+FE74*FJ74+FF74*FK74</f>
        <v>50.421166666666664</v>
      </c>
      <c r="FM74" s="26">
        <f>FC74*FH74+FD74*FI74+FE74*FJ74+FF74*FK74</f>
        <v>50.421166666666664</v>
      </c>
    </row>
    <row r="75" spans="1:169" customFormat="1" x14ac:dyDescent="0.3">
      <c r="A75">
        <v>1402019081</v>
      </c>
      <c r="B75" t="s">
        <v>105</v>
      </c>
      <c r="C75" s="2" t="s">
        <v>107</v>
      </c>
      <c r="D75" s="6">
        <v>1</v>
      </c>
      <c r="E75" s="6"/>
      <c r="F75" s="7">
        <v>1</v>
      </c>
      <c r="G75" s="7">
        <v>1</v>
      </c>
      <c r="H75" s="6"/>
      <c r="I75" s="6">
        <v>1</v>
      </c>
      <c r="J75" s="7"/>
      <c r="K75" s="7"/>
      <c r="L75" s="6"/>
      <c r="M75" s="8"/>
      <c r="N75" s="7"/>
      <c r="O75" s="7"/>
      <c r="P75" s="6"/>
      <c r="Q75" s="8"/>
      <c r="R75" s="7">
        <v>1</v>
      </c>
      <c r="S75" s="7"/>
      <c r="T75" s="6"/>
      <c r="U75" s="6"/>
      <c r="V75" s="7"/>
      <c r="W75" s="7"/>
      <c r="X75" s="6">
        <v>1</v>
      </c>
      <c r="Y75" s="6"/>
      <c r="Z75" s="7"/>
      <c r="AA75" s="7"/>
      <c r="AB75" s="6"/>
      <c r="AC75" s="6"/>
      <c r="AD75" s="7"/>
      <c r="AE75" s="8"/>
      <c r="AF75" s="10">
        <v>14</v>
      </c>
      <c r="AG75" s="10">
        <v>10</v>
      </c>
      <c r="AH75" s="10">
        <f>COUNT(D75:AE75)</f>
        <v>6</v>
      </c>
      <c r="AI75" s="22">
        <f>IF(C75="Yes",(AF75-AH75+(DG75-50)/AG75)/AF75,0)</f>
        <v>0.73571428571428577</v>
      </c>
      <c r="AJ75" s="11">
        <f>SUM(D75:AE75)</f>
        <v>6</v>
      </c>
      <c r="AK75" s="10">
        <f>MAX(AJ75-AL75-AM75,0)*-1</f>
        <v>0</v>
      </c>
      <c r="AL75" s="10">
        <v>10</v>
      </c>
      <c r="AM75" s="10">
        <v>3</v>
      </c>
      <c r="AN75" s="7">
        <f>AJ75+AK75+AO75</f>
        <v>6</v>
      </c>
      <c r="AO75" s="6"/>
      <c r="AP75" s="3">
        <v>0.5</v>
      </c>
      <c r="AQ75" s="15">
        <f>MIN(AN75,AL75)*AP75</f>
        <v>3</v>
      </c>
      <c r="AR75" s="6">
        <v>0</v>
      </c>
      <c r="AS75" s="6">
        <v>0</v>
      </c>
      <c r="AT75" s="6">
        <v>3</v>
      </c>
      <c r="AU75" s="6">
        <v>0</v>
      </c>
      <c r="AV75" s="7"/>
      <c r="AW75" s="7">
        <v>0</v>
      </c>
      <c r="AX75" s="7"/>
      <c r="AY75" s="7">
        <v>0</v>
      </c>
      <c r="AZ75" s="6"/>
      <c r="BA75" s="6">
        <v>0</v>
      </c>
      <c r="BB75" s="6"/>
      <c r="BC75" s="6">
        <v>0</v>
      </c>
      <c r="BD75" s="7"/>
      <c r="BE75" s="7">
        <f>IF(ED75&gt;=70, 5, 0)</f>
        <v>0</v>
      </c>
      <c r="BF75" s="7"/>
      <c r="BG75" s="7"/>
      <c r="BH75" s="7">
        <v>0</v>
      </c>
      <c r="BI75" s="6"/>
      <c r="BJ75" s="6">
        <f>IF(EU75&gt;=70, 6, 0)</f>
        <v>0</v>
      </c>
      <c r="BK75" s="6">
        <v>0</v>
      </c>
      <c r="BL75" s="7">
        <v>0</v>
      </c>
      <c r="BM75" s="7">
        <v>0</v>
      </c>
      <c r="BN75" s="7">
        <v>0</v>
      </c>
      <c r="BO75" s="6"/>
      <c r="BP75" s="6">
        <f>IF(EX75&gt;=70, 6, 0)</f>
        <v>0</v>
      </c>
      <c r="BQ75" s="6">
        <v>0</v>
      </c>
      <c r="BR75" s="7"/>
      <c r="BS75" s="7">
        <v>0</v>
      </c>
      <c r="BT75" s="7">
        <v>0</v>
      </c>
      <c r="BU75" s="6"/>
      <c r="BV75" s="6">
        <v>0</v>
      </c>
      <c r="BW75" s="6">
        <f>IF(EI75&gt;=70, 5, 0)</f>
        <v>0</v>
      </c>
      <c r="BX75" s="6">
        <v>0</v>
      </c>
      <c r="BY75" s="6">
        <v>0</v>
      </c>
      <c r="BZ75" s="6">
        <v>0</v>
      </c>
      <c r="CA75" s="6">
        <v>0</v>
      </c>
      <c r="CB75" s="6">
        <v>0</v>
      </c>
      <c r="CC75" s="6">
        <v>0</v>
      </c>
      <c r="CD75" s="6">
        <v>0</v>
      </c>
      <c r="CE75" s="6">
        <v>0</v>
      </c>
      <c r="CF75" s="6">
        <v>0</v>
      </c>
      <c r="CG75" s="6">
        <v>0</v>
      </c>
      <c r="CH75" s="6">
        <v>0</v>
      </c>
      <c r="CI75" s="6">
        <v>0</v>
      </c>
      <c r="CJ75" s="7">
        <v>0</v>
      </c>
      <c r="CK75" s="7">
        <v>0</v>
      </c>
      <c r="CL75" s="7">
        <v>0</v>
      </c>
      <c r="CM75" s="6">
        <v>0</v>
      </c>
      <c r="CN75" s="6">
        <f>IF(EQ75&gt;=70, 5, 0)</f>
        <v>0</v>
      </c>
      <c r="CO75" s="6">
        <v>0</v>
      </c>
      <c r="CP75" s="6"/>
      <c r="CQ75" s="6">
        <v>0</v>
      </c>
      <c r="CR75" s="7"/>
      <c r="CS75" s="7">
        <f>IF(FA75&gt;=70, 6, 0)</f>
        <v>0</v>
      </c>
      <c r="CT75" s="7">
        <v>0</v>
      </c>
      <c r="CU75" s="6"/>
      <c r="CV75" s="7">
        <v>6</v>
      </c>
      <c r="CW75" s="7">
        <v>0</v>
      </c>
      <c r="CX75" s="7">
        <v>0</v>
      </c>
      <c r="CY75" s="7">
        <v>6</v>
      </c>
      <c r="CZ75" s="7">
        <f>IF(AND(DQ75&gt;0,DU75&gt;0),4,0)</f>
        <v>0</v>
      </c>
      <c r="DA75" s="7">
        <f>IF(AND(ED75&gt;0,EI75&gt;0,EN75&gt;0),4,0)</f>
        <v>4</v>
      </c>
      <c r="DB75" s="7">
        <f>IF(SUM(BV75,BX75,CA75,CB75,CD75,CG75,CJ75,CK75,CM75,CO75)&gt;-1,4,0)</f>
        <v>4</v>
      </c>
      <c r="DC75" s="7">
        <f>IF(FA75&gt;0,4,0)</f>
        <v>0</v>
      </c>
      <c r="DD75" s="6"/>
      <c r="DE75" s="10">
        <f>SUM(AR75:DD75)</f>
        <v>23</v>
      </c>
      <c r="DF75" s="10">
        <v>50</v>
      </c>
      <c r="DG75" s="17">
        <f>DE75+DF75</f>
        <v>73</v>
      </c>
      <c r="DH75" s="1">
        <v>68.569999999999993</v>
      </c>
      <c r="DI75" s="18">
        <v>100</v>
      </c>
      <c r="DJ75" s="18">
        <v>100</v>
      </c>
      <c r="DK75" s="29">
        <f>AVERAGE(DI75:DJ75)</f>
        <v>100</v>
      </c>
      <c r="DL75" s="1">
        <v>0</v>
      </c>
      <c r="DM75" s="29">
        <v>70</v>
      </c>
      <c r="DN75" s="1">
        <v>48</v>
      </c>
      <c r="DO75" s="1">
        <v>48</v>
      </c>
      <c r="DP75" s="1">
        <f>IF(DO75&gt;68, 68, DO75)</f>
        <v>48</v>
      </c>
      <c r="DQ75" s="1">
        <f>MAX(DN75,DP75)</f>
        <v>48</v>
      </c>
      <c r="DR75" s="29">
        <v>0</v>
      </c>
      <c r="DS75" s="29">
        <v>0</v>
      </c>
      <c r="DT75" s="29">
        <f>IF(DS75&gt;68,68,DS75)</f>
        <v>0</v>
      </c>
      <c r="DU75" s="29">
        <f>MAX(DR75,DT75)</f>
        <v>0</v>
      </c>
      <c r="DV75" s="18">
        <v>0</v>
      </c>
      <c r="DW75" s="18">
        <v>0</v>
      </c>
      <c r="DX75" s="1"/>
      <c r="DY75" s="15">
        <f>AVERAGE(DH75,DK75:DM75, DQ75, DU75)</f>
        <v>47.761666666666663</v>
      </c>
      <c r="DZ75" s="1">
        <v>46.67</v>
      </c>
      <c r="EA75" s="1">
        <v>53.33</v>
      </c>
      <c r="EB75" s="1">
        <v>40</v>
      </c>
      <c r="EC75" s="1">
        <f>IF(EB75&gt;68,68,EB75)</f>
        <v>40</v>
      </c>
      <c r="ED75" s="1">
        <f>MAX(DZ75:EA75,EC75)</f>
        <v>53.33</v>
      </c>
      <c r="EE75" s="29">
        <v>27.78</v>
      </c>
      <c r="EF75" s="29">
        <v>40</v>
      </c>
      <c r="EG75" s="29">
        <v>20</v>
      </c>
      <c r="EH75" s="29">
        <f>IF(EG75&gt;68,68,EG75)</f>
        <v>20</v>
      </c>
      <c r="EI75" s="29">
        <f>MAX(EE75:EF75)</f>
        <v>40</v>
      </c>
      <c r="EJ75" s="1">
        <v>27.78</v>
      </c>
      <c r="EK75" s="1">
        <v>60</v>
      </c>
      <c r="EL75" s="1">
        <v>0</v>
      </c>
      <c r="EM75" s="1">
        <f>IF(EL75&gt;68,68,EL75)</f>
        <v>0</v>
      </c>
      <c r="EN75" s="1">
        <f>MAX(EJ75:EK75,EM75)</f>
        <v>60</v>
      </c>
      <c r="EO75" s="29">
        <v>0</v>
      </c>
      <c r="EP75" s="29">
        <v>0</v>
      </c>
      <c r="EQ75" s="29"/>
      <c r="ER75" s="15">
        <f>AVERAGE(ED75,EI75,EN75,EQ75)</f>
        <v>51.109999999999992</v>
      </c>
      <c r="ES75" s="1">
        <v>13.33</v>
      </c>
      <c r="ET75" s="1">
        <v>0</v>
      </c>
      <c r="EU75" s="1">
        <f>MIN(MAX(ES75:ET75)+0.2*FA75, 100)</f>
        <v>13.33</v>
      </c>
      <c r="EV75" s="29">
        <v>50</v>
      </c>
      <c r="EW75" s="29">
        <v>0</v>
      </c>
      <c r="EX75" s="29">
        <f>MIN(MAX(EV75:EW75)+0.15*FA75, 100)</f>
        <v>50</v>
      </c>
      <c r="EY75" s="1">
        <v>0</v>
      </c>
      <c r="EZ75" s="1">
        <v>0</v>
      </c>
      <c r="FA75" s="1">
        <f>MAX(EY75:EZ75)</f>
        <v>0</v>
      </c>
      <c r="FB75" s="15">
        <f>AVERAGE(EU75,EX75,FA75)</f>
        <v>21.11</v>
      </c>
      <c r="FC75" s="3">
        <v>0.25</v>
      </c>
      <c r="FD75" s="3">
        <v>0.2</v>
      </c>
      <c r="FE75" s="3">
        <v>0.25</v>
      </c>
      <c r="FF75" s="3">
        <v>0.3</v>
      </c>
      <c r="FG75" s="25">
        <f>MIN(IF(C75="Yes",AQ75+DG75,0),100)</f>
        <v>76</v>
      </c>
      <c r="FH75" s="25">
        <f>IF(FL75&lt;0,FG75+FL75*-4,FG75)</f>
        <v>76</v>
      </c>
      <c r="FI75" s="25">
        <f>MIN(IF(C75="Yes",AQ75+DY75,0), 100)</f>
        <v>50.761666666666663</v>
      </c>
      <c r="FJ75" s="25">
        <f>MIN(IF(C75="Yes",AQ75+ER75,0),100)</f>
        <v>54.109999999999992</v>
      </c>
      <c r="FK75" s="25">
        <f>MIN(IF(C75="Yes",AQ75+FB75,0), 100)</f>
        <v>24.11</v>
      </c>
      <c r="FL75" s="26">
        <f>FC75*FG75+FD75*FI75+FE75*FJ75+FF75*FK75</f>
        <v>49.912833333333325</v>
      </c>
      <c r="FM75" s="26">
        <f>FC75*FH75+FD75*FI75+FE75*FJ75+FF75*FK75</f>
        <v>49.912833333333325</v>
      </c>
    </row>
    <row r="76" spans="1:169" customFormat="1" x14ac:dyDescent="0.3">
      <c r="A76">
        <v>1402019117</v>
      </c>
      <c r="B76" t="s">
        <v>104</v>
      </c>
      <c r="C76" s="2" t="s">
        <v>107</v>
      </c>
      <c r="D76" s="6"/>
      <c r="E76" s="6"/>
      <c r="F76" s="7"/>
      <c r="G76" s="7">
        <v>1</v>
      </c>
      <c r="H76" s="6"/>
      <c r="I76" s="6"/>
      <c r="J76" s="7">
        <v>1</v>
      </c>
      <c r="K76" s="7"/>
      <c r="L76" s="6">
        <v>1</v>
      </c>
      <c r="M76" s="8"/>
      <c r="N76" s="7"/>
      <c r="O76" s="7"/>
      <c r="P76" s="6"/>
      <c r="Q76" s="8"/>
      <c r="R76" s="7">
        <v>1</v>
      </c>
      <c r="S76" s="7">
        <v>1</v>
      </c>
      <c r="T76" s="6"/>
      <c r="U76" s="16"/>
      <c r="V76" s="7"/>
      <c r="W76" s="7"/>
      <c r="X76" s="6"/>
      <c r="Y76" s="6"/>
      <c r="Z76" s="7"/>
      <c r="AA76" s="7"/>
      <c r="AB76" s="6"/>
      <c r="AC76" s="6"/>
      <c r="AD76" s="7"/>
      <c r="AE76" s="8"/>
      <c r="AF76" s="10">
        <v>14</v>
      </c>
      <c r="AG76" s="10">
        <v>10</v>
      </c>
      <c r="AH76" s="10">
        <f>COUNT(D76:AE76)</f>
        <v>5</v>
      </c>
      <c r="AI76" s="22">
        <f>IF(C76="Yes",(AF76-AH76+(DG76-50)/AG76)/AF76,0)</f>
        <v>0.79285714285714282</v>
      </c>
      <c r="AJ76" s="11">
        <f>SUM(D76:AE76)</f>
        <v>5</v>
      </c>
      <c r="AK76" s="10">
        <f>MAX(AJ76-AL76-AM76,0)*-1</f>
        <v>0</v>
      </c>
      <c r="AL76" s="10">
        <v>10</v>
      </c>
      <c r="AM76" s="10">
        <v>3</v>
      </c>
      <c r="AN76" s="7">
        <f>AJ76+AK76+AO76</f>
        <v>5</v>
      </c>
      <c r="AO76" s="6"/>
      <c r="AP76" s="3">
        <v>0.5</v>
      </c>
      <c r="AQ76" s="15">
        <f>MIN(AN76,AL76)*AP76</f>
        <v>2.5</v>
      </c>
      <c r="AR76" s="6">
        <v>0</v>
      </c>
      <c r="AS76" s="6">
        <v>0</v>
      </c>
      <c r="AT76" s="6">
        <v>4</v>
      </c>
      <c r="AU76" s="6">
        <v>0</v>
      </c>
      <c r="AV76" s="7"/>
      <c r="AW76" s="7">
        <v>0</v>
      </c>
      <c r="AX76" s="7"/>
      <c r="AY76" s="7">
        <v>0</v>
      </c>
      <c r="AZ76" s="6"/>
      <c r="BA76" s="6">
        <v>0</v>
      </c>
      <c r="BB76" s="6"/>
      <c r="BC76" s="6">
        <v>0</v>
      </c>
      <c r="BD76" s="7"/>
      <c r="BE76" s="7">
        <f>IF(ED76&gt;=70, 5, 0)</f>
        <v>0</v>
      </c>
      <c r="BF76" s="7"/>
      <c r="BG76" s="7"/>
      <c r="BH76" s="7">
        <v>0</v>
      </c>
      <c r="BI76" s="6"/>
      <c r="BJ76" s="6">
        <f>IF(EU76&gt;=70, 6, 0)</f>
        <v>0</v>
      </c>
      <c r="BK76" s="6">
        <v>-5</v>
      </c>
      <c r="BL76" s="7">
        <v>0</v>
      </c>
      <c r="BM76" s="7">
        <v>0</v>
      </c>
      <c r="BN76" s="7">
        <v>0</v>
      </c>
      <c r="BO76" s="6">
        <v>2</v>
      </c>
      <c r="BP76" s="6">
        <f>IF(EX76&gt;=70, 6, 0)</f>
        <v>0</v>
      </c>
      <c r="BQ76" s="6">
        <v>0</v>
      </c>
      <c r="BR76" s="7"/>
      <c r="BS76" s="7">
        <v>0</v>
      </c>
      <c r="BT76" s="7">
        <v>0</v>
      </c>
      <c r="BU76" s="6">
        <v>5</v>
      </c>
      <c r="BV76" s="6">
        <v>0</v>
      </c>
      <c r="BW76" s="6">
        <f>IF(EI76&gt;=70, 5, 0)</f>
        <v>5</v>
      </c>
      <c r="BX76" s="6">
        <v>0</v>
      </c>
      <c r="BY76" s="6">
        <v>0</v>
      </c>
      <c r="BZ76" s="6">
        <v>0</v>
      </c>
      <c r="CA76" s="6">
        <v>0</v>
      </c>
      <c r="CB76" s="6">
        <v>0</v>
      </c>
      <c r="CC76" s="6">
        <v>0</v>
      </c>
      <c r="CD76" s="6">
        <v>0</v>
      </c>
      <c r="CE76" s="6">
        <v>0</v>
      </c>
      <c r="CF76" s="6">
        <v>0</v>
      </c>
      <c r="CG76" s="6">
        <v>0</v>
      </c>
      <c r="CH76" s="6">
        <v>0</v>
      </c>
      <c r="CI76" s="6">
        <v>0</v>
      </c>
      <c r="CJ76" s="7">
        <v>0</v>
      </c>
      <c r="CK76" s="7">
        <v>0</v>
      </c>
      <c r="CL76" s="7">
        <v>0</v>
      </c>
      <c r="CM76" s="6">
        <v>0</v>
      </c>
      <c r="CN76" s="6">
        <f>IF(EQ76&gt;=70, 5, 0)</f>
        <v>0</v>
      </c>
      <c r="CO76" s="6">
        <v>-5</v>
      </c>
      <c r="CP76" s="6"/>
      <c r="CQ76" s="6">
        <v>0</v>
      </c>
      <c r="CR76" s="7"/>
      <c r="CS76" s="7">
        <f>IF(FA76&gt;=70, 6, 0)</f>
        <v>0</v>
      </c>
      <c r="CT76" s="7">
        <v>-5</v>
      </c>
      <c r="CU76" s="6"/>
      <c r="CV76" s="7">
        <v>6</v>
      </c>
      <c r="CW76" s="7">
        <v>0</v>
      </c>
      <c r="CX76" s="7">
        <v>10</v>
      </c>
      <c r="CY76" s="7">
        <v>0</v>
      </c>
      <c r="CZ76" s="7">
        <f>IF(AND(DQ76&gt;0,DU76&gt;0),4,0)</f>
        <v>0</v>
      </c>
      <c r="DA76" s="7">
        <f>IF(AND(ED76&gt;0,EI76&gt;0,EN76&gt;0),4,0)</f>
        <v>4</v>
      </c>
      <c r="DB76" s="7">
        <f>IF(SUM(BV76,BX76,CA76,CB76,CD76,CG76,CJ76,CK76,CM76,CO76)&gt;-1,4,0)</f>
        <v>0</v>
      </c>
      <c r="DC76" s="7">
        <f>IF(FA76&gt;0,4,0)</f>
        <v>0</v>
      </c>
      <c r="DD76" s="6"/>
      <c r="DE76" s="10">
        <f>SUM(AR76:DD76)</f>
        <v>21</v>
      </c>
      <c r="DF76" s="10">
        <v>50</v>
      </c>
      <c r="DG76" s="17">
        <f>DE76+DF76</f>
        <v>71</v>
      </c>
      <c r="DH76" s="1">
        <v>74.290000000000006</v>
      </c>
      <c r="DI76" s="18">
        <v>75</v>
      </c>
      <c r="DJ76" s="18">
        <v>0</v>
      </c>
      <c r="DK76" s="29">
        <f>AVERAGE(DI76:DJ76)</f>
        <v>37.5</v>
      </c>
      <c r="DL76" s="1">
        <v>0</v>
      </c>
      <c r="DM76" s="29">
        <v>15</v>
      </c>
      <c r="DN76" s="1">
        <v>38</v>
      </c>
      <c r="DO76" s="1">
        <v>38</v>
      </c>
      <c r="DP76" s="1">
        <f>IF(DO76&gt;68, 68, DO76)</f>
        <v>38</v>
      </c>
      <c r="DQ76" s="1">
        <f>MAX(DN76,DP76)</f>
        <v>38</v>
      </c>
      <c r="DR76" s="29">
        <v>0</v>
      </c>
      <c r="DS76" s="29">
        <v>0</v>
      </c>
      <c r="DT76" s="29">
        <f>IF(DS76&gt;68,68,DS76)</f>
        <v>0</v>
      </c>
      <c r="DU76" s="29">
        <f>MAX(DR76,DT76)</f>
        <v>0</v>
      </c>
      <c r="DV76" s="18">
        <v>0</v>
      </c>
      <c r="DW76" s="18">
        <v>0</v>
      </c>
      <c r="DX76" s="1"/>
      <c r="DY76" s="15">
        <f>AVERAGE(DH76,DK76:DM76, DQ76, DU76)</f>
        <v>27.465000000000003</v>
      </c>
      <c r="DZ76" s="1">
        <v>33.33</v>
      </c>
      <c r="EA76" s="1">
        <v>60</v>
      </c>
      <c r="EB76" s="1">
        <v>0</v>
      </c>
      <c r="EC76" s="1">
        <f>IF(EB76&gt;68,68,EB76)</f>
        <v>0</v>
      </c>
      <c r="ED76" s="1">
        <f>MAX(DZ76:EA76,EC76)</f>
        <v>60</v>
      </c>
      <c r="EE76" s="29">
        <v>38.89</v>
      </c>
      <c r="EF76" s="29">
        <v>80</v>
      </c>
      <c r="EG76" s="29">
        <v>0</v>
      </c>
      <c r="EH76" s="29">
        <f>IF(EG76&gt;68,68,EG76)</f>
        <v>0</v>
      </c>
      <c r="EI76" s="29">
        <f>MAX(EE76:EF76)</f>
        <v>80</v>
      </c>
      <c r="EJ76" s="1">
        <v>38.89</v>
      </c>
      <c r="EK76" s="1">
        <v>86.67</v>
      </c>
      <c r="EL76" s="1">
        <v>0</v>
      </c>
      <c r="EM76" s="1">
        <f>IF(EL76&gt;68,68,EL76)</f>
        <v>0</v>
      </c>
      <c r="EN76" s="1">
        <f>MAX(EJ76:EK76,EM76)</f>
        <v>86.67</v>
      </c>
      <c r="EO76" s="29">
        <v>0</v>
      </c>
      <c r="EP76" s="29">
        <v>0</v>
      </c>
      <c r="EQ76" s="29"/>
      <c r="ER76" s="15">
        <f>AVERAGE(ED76,EI76,EN76,EQ76)</f>
        <v>75.556666666666672</v>
      </c>
      <c r="ES76" s="1">
        <v>6.67</v>
      </c>
      <c r="ET76" s="1">
        <v>8</v>
      </c>
      <c r="EU76" s="1">
        <f>MIN(MAX(ES76:ET76)+0.2*FA76, 100)</f>
        <v>8</v>
      </c>
      <c r="EV76" s="29">
        <v>41.67</v>
      </c>
      <c r="EW76" s="29">
        <v>0</v>
      </c>
      <c r="EX76" s="29">
        <f>MIN(MAX(EV76:EW76)+0.15*FA76, 100)</f>
        <v>41.67</v>
      </c>
      <c r="EY76" s="1">
        <v>0</v>
      </c>
      <c r="EZ76" s="1">
        <v>0</v>
      </c>
      <c r="FA76" s="1">
        <f>MAX(EY76:EZ76)</f>
        <v>0</v>
      </c>
      <c r="FB76" s="15">
        <f>AVERAGE(EU76,EX76,FA76)</f>
        <v>16.556666666666668</v>
      </c>
      <c r="FC76" s="3">
        <v>0.25</v>
      </c>
      <c r="FD76" s="3">
        <v>0.2</v>
      </c>
      <c r="FE76" s="3">
        <v>0.25</v>
      </c>
      <c r="FF76" s="3">
        <v>0.3</v>
      </c>
      <c r="FG76" s="25">
        <f>MIN(IF(C76="Yes",AQ76+DG76,0),100)</f>
        <v>73.5</v>
      </c>
      <c r="FH76" s="25">
        <f>IF(FL76&lt;0,FG76+FL76*-4,FG76)</f>
        <v>73.5</v>
      </c>
      <c r="FI76" s="25">
        <f>MIN(IF(C76="Yes",AQ76+DY76,0), 100)</f>
        <v>29.965000000000003</v>
      </c>
      <c r="FJ76" s="25">
        <f>MIN(IF(C76="Yes",AQ76+ER76,0),100)</f>
        <v>78.056666666666672</v>
      </c>
      <c r="FK76" s="25">
        <f>MIN(IF(C76="Yes",AQ76+FB76,0), 100)</f>
        <v>19.056666666666668</v>
      </c>
      <c r="FL76" s="26">
        <f>FC76*FG76+FD76*FI76+FE76*FJ76+FF76*FK76</f>
        <v>49.599166666666669</v>
      </c>
      <c r="FM76" s="26">
        <f>FC76*FH76+FD76*FI76+FE76*FJ76+FF76*FK76</f>
        <v>49.599166666666669</v>
      </c>
    </row>
    <row r="77" spans="1:169" customFormat="1" x14ac:dyDescent="0.3">
      <c r="A77">
        <v>1402019005</v>
      </c>
      <c r="B77" t="s">
        <v>105</v>
      </c>
      <c r="C77" s="2" t="s">
        <v>107</v>
      </c>
      <c r="D77" s="6"/>
      <c r="E77" s="6"/>
      <c r="F77" s="7">
        <v>1</v>
      </c>
      <c r="G77" s="7"/>
      <c r="H77" s="6">
        <v>1</v>
      </c>
      <c r="I77" s="6"/>
      <c r="J77" s="7">
        <v>1</v>
      </c>
      <c r="K77" s="7"/>
      <c r="L77" s="6"/>
      <c r="M77" s="8"/>
      <c r="N77" s="7"/>
      <c r="O77" s="7"/>
      <c r="P77" s="6"/>
      <c r="Q77" s="8"/>
      <c r="R77" s="7">
        <v>0</v>
      </c>
      <c r="S77" s="7">
        <v>1</v>
      </c>
      <c r="T77" s="6">
        <v>1</v>
      </c>
      <c r="U77" s="16"/>
      <c r="V77" s="7">
        <v>1</v>
      </c>
      <c r="W77" s="7"/>
      <c r="X77" s="6"/>
      <c r="Y77" s="6"/>
      <c r="Z77" s="7"/>
      <c r="AA77" s="7"/>
      <c r="AB77" s="6"/>
      <c r="AC77" s="6"/>
      <c r="AD77" s="7"/>
      <c r="AE77" s="8"/>
      <c r="AF77" s="10">
        <v>14</v>
      </c>
      <c r="AG77" s="10">
        <v>10</v>
      </c>
      <c r="AH77" s="10">
        <f>COUNT(D77:AE77)</f>
        <v>7</v>
      </c>
      <c r="AI77" s="22">
        <f>IF(C77="Yes",(AF77-AH77+(DG77-50)/AG77)/AF77,0)</f>
        <v>0.76428571428571423</v>
      </c>
      <c r="AJ77" s="11">
        <f>SUM(D77:AE77)</f>
        <v>6</v>
      </c>
      <c r="AK77" s="10">
        <f>MAX(AJ77-AL77-AM77,0)*-1</f>
        <v>0</v>
      </c>
      <c r="AL77" s="10">
        <v>10</v>
      </c>
      <c r="AM77" s="10">
        <v>3</v>
      </c>
      <c r="AN77" s="7">
        <f>AJ77+AK77+AO77</f>
        <v>6</v>
      </c>
      <c r="AO77" s="6"/>
      <c r="AP77" s="3">
        <v>0.5</v>
      </c>
      <c r="AQ77" s="15">
        <f>MIN(AN77,AL77)*AP77</f>
        <v>3</v>
      </c>
      <c r="AR77" s="6">
        <v>0</v>
      </c>
      <c r="AS77" s="6">
        <v>0</v>
      </c>
      <c r="AT77" s="6">
        <v>7</v>
      </c>
      <c r="AU77" s="6">
        <v>0</v>
      </c>
      <c r="AV77" s="7"/>
      <c r="AW77" s="7">
        <v>0</v>
      </c>
      <c r="AX77" s="7"/>
      <c r="AY77" s="7">
        <v>0</v>
      </c>
      <c r="AZ77" s="6"/>
      <c r="BA77" s="6">
        <v>0</v>
      </c>
      <c r="BB77" s="6"/>
      <c r="BC77" s="6">
        <v>0</v>
      </c>
      <c r="BD77" s="7"/>
      <c r="BE77" s="7">
        <f>IF(ED77&gt;=70, 5, 0)</f>
        <v>0</v>
      </c>
      <c r="BF77" s="7"/>
      <c r="BG77" s="7"/>
      <c r="BH77" s="7">
        <v>0</v>
      </c>
      <c r="BI77" s="6"/>
      <c r="BJ77" s="6">
        <f>IF(EU77&gt;=70, 6, 0)</f>
        <v>0</v>
      </c>
      <c r="BK77" s="6">
        <v>0</v>
      </c>
      <c r="BL77" s="7">
        <v>0</v>
      </c>
      <c r="BM77" s="7">
        <v>-5</v>
      </c>
      <c r="BN77" s="7">
        <v>0</v>
      </c>
      <c r="BO77" s="6">
        <v>2</v>
      </c>
      <c r="BP77" s="6">
        <f>IF(EX77&gt;=70, 6, 0)</f>
        <v>0</v>
      </c>
      <c r="BQ77" s="6">
        <v>0</v>
      </c>
      <c r="BR77" s="7"/>
      <c r="BS77" s="7">
        <v>0</v>
      </c>
      <c r="BT77" s="7">
        <v>0</v>
      </c>
      <c r="BU77" s="6">
        <v>5</v>
      </c>
      <c r="BV77" s="6">
        <v>0</v>
      </c>
      <c r="BW77" s="6">
        <f>IF(EI77&gt;=70, 5, 0)</f>
        <v>5</v>
      </c>
      <c r="BX77" s="6">
        <v>0</v>
      </c>
      <c r="BY77" s="6">
        <v>0</v>
      </c>
      <c r="BZ77" s="6">
        <v>0</v>
      </c>
      <c r="CA77" s="6">
        <v>0</v>
      </c>
      <c r="CB77" s="6">
        <v>0</v>
      </c>
      <c r="CC77" s="6">
        <v>0</v>
      </c>
      <c r="CD77" s="6">
        <v>0</v>
      </c>
      <c r="CE77" s="6">
        <v>0</v>
      </c>
      <c r="CF77" s="6">
        <v>0</v>
      </c>
      <c r="CG77" s="6">
        <v>0</v>
      </c>
      <c r="CH77" s="6">
        <v>0</v>
      </c>
      <c r="CI77" s="6">
        <v>0</v>
      </c>
      <c r="CJ77" s="7">
        <v>3</v>
      </c>
      <c r="CK77" s="7">
        <v>0</v>
      </c>
      <c r="CL77" s="7">
        <v>0</v>
      </c>
      <c r="CM77" s="6">
        <v>0</v>
      </c>
      <c r="CN77" s="6">
        <f>IF(EQ77&gt;=70, 5, 0)</f>
        <v>0</v>
      </c>
      <c r="CO77" s="6">
        <v>0</v>
      </c>
      <c r="CP77" s="6"/>
      <c r="CQ77" s="6">
        <v>0</v>
      </c>
      <c r="CR77" s="7"/>
      <c r="CS77" s="7">
        <f>IF(FA77&gt;=70, 6, 0)</f>
        <v>0</v>
      </c>
      <c r="CT77" s="7">
        <v>0</v>
      </c>
      <c r="CU77" s="6"/>
      <c r="CV77" s="7">
        <v>6</v>
      </c>
      <c r="CW77" s="7">
        <v>6</v>
      </c>
      <c r="CX77" s="7">
        <v>0</v>
      </c>
      <c r="CY77" s="7">
        <v>0</v>
      </c>
      <c r="CZ77" s="7">
        <f>IF(AND(DQ77&gt;0,DU77&gt;0),4,0)</f>
        <v>0</v>
      </c>
      <c r="DA77" s="7">
        <f>IF(AND(ED77&gt;0,EI77&gt;0,EN77&gt;0),4,0)</f>
        <v>4</v>
      </c>
      <c r="DB77" s="7">
        <f>IF(SUM(BV77,BX77,CA77,CB77,CD77,CG77,CJ77,CK77,CM77,CO77)&gt;-1,4,0)</f>
        <v>4</v>
      </c>
      <c r="DC77" s="7">
        <f>IF(FA77&gt;0,4,0)</f>
        <v>0</v>
      </c>
      <c r="DD77" s="6"/>
      <c r="DE77" s="10">
        <f>SUM(AR77:DD77)</f>
        <v>37</v>
      </c>
      <c r="DF77" s="10">
        <v>50</v>
      </c>
      <c r="DG77" s="17">
        <f>DE77+DF77</f>
        <v>87</v>
      </c>
      <c r="DH77" s="1">
        <v>82.86</v>
      </c>
      <c r="DI77" s="18">
        <v>50</v>
      </c>
      <c r="DJ77" s="18">
        <v>100</v>
      </c>
      <c r="DK77" s="29">
        <f>AVERAGE(DI77:DJ77)</f>
        <v>75</v>
      </c>
      <c r="DL77" s="1">
        <v>0</v>
      </c>
      <c r="DM77" s="29">
        <v>65</v>
      </c>
      <c r="DN77" s="1">
        <v>44</v>
      </c>
      <c r="DO77" s="1">
        <v>44</v>
      </c>
      <c r="DP77" s="1">
        <f>IF(DO77&gt;68, 68, DO77)</f>
        <v>44</v>
      </c>
      <c r="DQ77" s="1">
        <f>MAX(DN77,DP77)</f>
        <v>44</v>
      </c>
      <c r="DR77" s="29">
        <v>0</v>
      </c>
      <c r="DS77" s="29">
        <v>0</v>
      </c>
      <c r="DT77" s="29">
        <f>IF(DS77&gt;68,68,DS77)</f>
        <v>0</v>
      </c>
      <c r="DU77" s="29">
        <f>MAX(DR77,DT77)</f>
        <v>0</v>
      </c>
      <c r="DV77" s="18">
        <v>0</v>
      </c>
      <c r="DW77" s="18">
        <v>0</v>
      </c>
      <c r="DX77" s="1"/>
      <c r="DY77" s="15">
        <f>AVERAGE(DH77,DK77:DM77, DQ77, DU77)</f>
        <v>44.476666666666667</v>
      </c>
      <c r="DZ77" s="1">
        <v>53.33</v>
      </c>
      <c r="EA77" s="1">
        <v>60</v>
      </c>
      <c r="EB77" s="1">
        <v>0</v>
      </c>
      <c r="EC77" s="1">
        <f>IF(EB77&gt;68,68,EB77)</f>
        <v>0</v>
      </c>
      <c r="ED77" s="1">
        <f>MAX(DZ77:EA77,EC77)</f>
        <v>60</v>
      </c>
      <c r="EE77" s="29">
        <v>27.78</v>
      </c>
      <c r="EF77" s="29">
        <v>73.33</v>
      </c>
      <c r="EG77" s="29">
        <v>0</v>
      </c>
      <c r="EH77" s="29">
        <f>IF(EG77&gt;68,68,EG77)</f>
        <v>0</v>
      </c>
      <c r="EI77" s="29">
        <f>MAX(EE77:EF77)</f>
        <v>73.33</v>
      </c>
      <c r="EJ77" s="1">
        <v>27.78</v>
      </c>
      <c r="EK77" s="1">
        <v>40</v>
      </c>
      <c r="EL77" s="1">
        <v>0</v>
      </c>
      <c r="EM77" s="1">
        <f>IF(EL77&gt;68,68,EL77)</f>
        <v>0</v>
      </c>
      <c r="EN77" s="1">
        <f>MAX(EJ77:EK77,EM77)</f>
        <v>40</v>
      </c>
      <c r="EO77" s="29">
        <v>0</v>
      </c>
      <c r="EP77" s="29">
        <v>0</v>
      </c>
      <c r="EQ77" s="29"/>
      <c r="ER77" s="15">
        <f>AVERAGE(ED77,EI77,EN77,EQ77)</f>
        <v>57.776666666666664</v>
      </c>
      <c r="ES77" s="1">
        <v>6.67</v>
      </c>
      <c r="ET77" s="1">
        <v>0</v>
      </c>
      <c r="EU77" s="1">
        <f>MIN(MAX(ES77:ET77)+0.2*FA77, 100)</f>
        <v>6.67</v>
      </c>
      <c r="EV77" s="29">
        <v>8.33</v>
      </c>
      <c r="EW77" s="29">
        <v>0</v>
      </c>
      <c r="EX77" s="29">
        <f>MIN(MAX(EV77:EW77)+0.15*FA77, 100)</f>
        <v>8.33</v>
      </c>
      <c r="EY77" s="1">
        <v>0</v>
      </c>
      <c r="EZ77" s="1">
        <v>0</v>
      </c>
      <c r="FA77" s="1">
        <f>MAX(EY77:EZ77)</f>
        <v>0</v>
      </c>
      <c r="FB77" s="15">
        <f>AVERAGE(EU77,EX77,FA77)</f>
        <v>5</v>
      </c>
      <c r="FC77" s="3">
        <v>0.25</v>
      </c>
      <c r="FD77" s="3">
        <v>0.2</v>
      </c>
      <c r="FE77" s="3">
        <v>0.25</v>
      </c>
      <c r="FF77" s="3">
        <v>0.3</v>
      </c>
      <c r="FG77" s="25">
        <f>MIN(IF(C77="Yes",AQ77+DG77,0),100)</f>
        <v>90</v>
      </c>
      <c r="FH77" s="25">
        <f>IF(FL77&lt;0,FG77+FL77*-4,FG77)</f>
        <v>90</v>
      </c>
      <c r="FI77" s="25">
        <f>MIN(IF(C77="Yes",AQ77+DY77,0), 100)</f>
        <v>47.476666666666667</v>
      </c>
      <c r="FJ77" s="25">
        <f>MIN(IF(C77="Yes",AQ77+ER77,0),100)</f>
        <v>60.776666666666664</v>
      </c>
      <c r="FK77" s="25">
        <f>MIN(IF(C77="Yes",AQ77+FB77,0), 100)</f>
        <v>8</v>
      </c>
      <c r="FL77" s="26">
        <f>FC77*FG77+FD77*FI77+FE77*FJ77+FF77*FK77</f>
        <v>49.589500000000001</v>
      </c>
      <c r="FM77" s="26">
        <f>FC77*FH77+FD77*FI77+FE77*FJ77+FF77*FK77</f>
        <v>49.589500000000001</v>
      </c>
    </row>
    <row r="78" spans="1:169" customFormat="1" x14ac:dyDescent="0.3">
      <c r="A78" s="30">
        <v>1402017040</v>
      </c>
      <c r="B78" t="s">
        <v>106</v>
      </c>
      <c r="C78" s="2" t="s">
        <v>107</v>
      </c>
      <c r="D78" s="6">
        <v>1</v>
      </c>
      <c r="E78" s="6"/>
      <c r="F78" s="7"/>
      <c r="G78" s="7"/>
      <c r="H78" s="6">
        <v>1</v>
      </c>
      <c r="I78" s="6"/>
      <c r="J78" s="7"/>
      <c r="K78" s="7"/>
      <c r="L78" s="6">
        <v>1</v>
      </c>
      <c r="M78" s="8"/>
      <c r="N78" s="7"/>
      <c r="O78" s="7"/>
      <c r="P78" s="6"/>
      <c r="Q78" s="8"/>
      <c r="R78" s="7">
        <v>1</v>
      </c>
      <c r="S78" s="7"/>
      <c r="T78" s="6">
        <v>1</v>
      </c>
      <c r="U78" s="16"/>
      <c r="V78" s="7"/>
      <c r="W78" s="7"/>
      <c r="X78" s="6"/>
      <c r="Y78" s="6"/>
      <c r="Z78" s="7"/>
      <c r="AA78" s="7"/>
      <c r="AB78" s="6"/>
      <c r="AC78" s="6"/>
      <c r="AD78" s="7"/>
      <c r="AE78" s="8"/>
      <c r="AF78" s="10">
        <v>14</v>
      </c>
      <c r="AG78" s="10">
        <v>10</v>
      </c>
      <c r="AH78" s="10">
        <f>COUNT(D78:AE78)</f>
        <v>5</v>
      </c>
      <c r="AI78" s="22">
        <f>IF(C78="Yes",(AF78-AH78+(DG78-50)/AG78)/AF78,0)</f>
        <v>0.68571428571428572</v>
      </c>
      <c r="AJ78" s="11">
        <f>SUM(D78:AE78)</f>
        <v>5</v>
      </c>
      <c r="AK78" s="10">
        <f>MAX(AJ78-AL78-AM78,0)*-1</f>
        <v>0</v>
      </c>
      <c r="AL78" s="10">
        <v>10</v>
      </c>
      <c r="AM78" s="10">
        <v>3</v>
      </c>
      <c r="AN78" s="7">
        <f>AJ78+AK78+AO78</f>
        <v>5</v>
      </c>
      <c r="AO78" s="6"/>
      <c r="AP78" s="3">
        <v>0.5</v>
      </c>
      <c r="AQ78" s="15">
        <f>MIN(AN78,AL78)*AP78</f>
        <v>2.5</v>
      </c>
      <c r="AR78" s="6">
        <v>0</v>
      </c>
      <c r="AS78" s="6">
        <v>0</v>
      </c>
      <c r="AT78" s="6">
        <v>0</v>
      </c>
      <c r="AU78" s="6">
        <v>0</v>
      </c>
      <c r="AV78" s="7"/>
      <c r="AW78" s="7">
        <v>0</v>
      </c>
      <c r="AX78" s="7"/>
      <c r="AY78" s="7">
        <v>0</v>
      </c>
      <c r="AZ78" s="6"/>
      <c r="BA78" s="6">
        <v>3</v>
      </c>
      <c r="BB78" s="6"/>
      <c r="BC78" s="6">
        <v>0</v>
      </c>
      <c r="BD78" s="7"/>
      <c r="BE78" s="7">
        <f>IF(ED78&gt;=70, 5, 0)</f>
        <v>0</v>
      </c>
      <c r="BF78" s="7"/>
      <c r="BG78" s="7"/>
      <c r="BH78" s="7">
        <v>0</v>
      </c>
      <c r="BI78" s="6"/>
      <c r="BJ78" s="6">
        <f>IF(EU78&gt;=70, 6, 0)</f>
        <v>0</v>
      </c>
      <c r="BK78" s="6">
        <v>0</v>
      </c>
      <c r="BL78" s="7">
        <v>-5</v>
      </c>
      <c r="BM78" s="7">
        <v>-5</v>
      </c>
      <c r="BN78" s="7">
        <v>-5</v>
      </c>
      <c r="BO78" s="6"/>
      <c r="BP78" s="6">
        <f>IF(EX78&gt;=70, 6, 0)</f>
        <v>0</v>
      </c>
      <c r="BQ78" s="6">
        <v>0</v>
      </c>
      <c r="BR78" s="7"/>
      <c r="BS78" s="7">
        <v>0</v>
      </c>
      <c r="BT78" s="7">
        <v>0</v>
      </c>
      <c r="BU78" s="6">
        <v>5</v>
      </c>
      <c r="BV78" s="6">
        <v>0</v>
      </c>
      <c r="BW78" s="6">
        <f>IF(EI78&gt;=70, 5, 0)</f>
        <v>0</v>
      </c>
      <c r="BX78" s="6">
        <v>0</v>
      </c>
      <c r="BY78" s="6">
        <v>0</v>
      </c>
      <c r="BZ78" s="6">
        <v>0</v>
      </c>
      <c r="CA78" s="6">
        <v>0</v>
      </c>
      <c r="CB78" s="6">
        <v>0</v>
      </c>
      <c r="CC78" s="6">
        <v>0</v>
      </c>
      <c r="CD78" s="6">
        <v>0</v>
      </c>
      <c r="CE78" s="6">
        <v>0</v>
      </c>
      <c r="CF78" s="6">
        <v>0</v>
      </c>
      <c r="CG78" s="6">
        <v>0</v>
      </c>
      <c r="CH78" s="6">
        <v>0</v>
      </c>
      <c r="CI78" s="6">
        <v>0</v>
      </c>
      <c r="CJ78" s="7">
        <v>0</v>
      </c>
      <c r="CK78" s="7">
        <v>0</v>
      </c>
      <c r="CL78" s="7">
        <v>0</v>
      </c>
      <c r="CM78" s="6">
        <v>-5</v>
      </c>
      <c r="CN78" s="6">
        <f>IF(EQ78&gt;=70, 5, 0)</f>
        <v>0</v>
      </c>
      <c r="CO78" s="6">
        <v>-5</v>
      </c>
      <c r="CP78" s="6"/>
      <c r="CQ78" s="6">
        <v>-5</v>
      </c>
      <c r="CR78" s="7"/>
      <c r="CS78" s="7">
        <f>IF(FA78&gt;=70, 6, 0)</f>
        <v>6</v>
      </c>
      <c r="CT78" s="7">
        <v>-5</v>
      </c>
      <c r="CU78" s="6"/>
      <c r="CV78" s="7">
        <v>6</v>
      </c>
      <c r="CW78" s="7">
        <v>0</v>
      </c>
      <c r="CX78" s="7">
        <v>0</v>
      </c>
      <c r="CY78" s="7">
        <v>0</v>
      </c>
      <c r="CZ78" s="7">
        <f>IF(AND(DQ78&gt;0,DU78&gt;0),4,0)</f>
        <v>0</v>
      </c>
      <c r="DA78" s="7">
        <f>IF(AND(ED78&gt;0,EI78&gt;0,EN78&gt;0),4,0)</f>
        <v>4</v>
      </c>
      <c r="DB78" s="7">
        <f>IF(SUM(BV78,BX78,CA78,CB78,CD78,CG78,CJ78,CK78,CM78,CO78)&gt;-1,4,0)</f>
        <v>0</v>
      </c>
      <c r="DC78" s="7">
        <f>IF(FA78&gt;0,4,0)</f>
        <v>4</v>
      </c>
      <c r="DD78" s="6">
        <v>13</v>
      </c>
      <c r="DE78" s="10">
        <f>SUM(AR78:DD78)</f>
        <v>6</v>
      </c>
      <c r="DF78" s="10">
        <v>50</v>
      </c>
      <c r="DG78" s="17">
        <f>DE78+DF78</f>
        <v>56</v>
      </c>
      <c r="DH78" s="1">
        <v>25.71</v>
      </c>
      <c r="DI78" s="18">
        <v>50</v>
      </c>
      <c r="DJ78" s="18">
        <v>100</v>
      </c>
      <c r="DK78" s="29">
        <f>AVERAGE(DI78:DJ78)</f>
        <v>75</v>
      </c>
      <c r="DL78" s="1">
        <v>90</v>
      </c>
      <c r="DM78" s="29">
        <v>100</v>
      </c>
      <c r="DN78" s="1">
        <v>0</v>
      </c>
      <c r="DO78" s="1">
        <v>0</v>
      </c>
      <c r="DP78" s="1">
        <f>IF(DO78&gt;68, 68, DO78)</f>
        <v>0</v>
      </c>
      <c r="DQ78" s="1">
        <f>MAX(DN78,DP78)</f>
        <v>0</v>
      </c>
      <c r="DR78" s="29">
        <v>0</v>
      </c>
      <c r="DS78" s="29"/>
      <c r="DT78" s="29">
        <f>IF(DS78&gt;68,68,DS78)</f>
        <v>0</v>
      </c>
      <c r="DU78" s="29">
        <f>MAX(DR78,DT78)</f>
        <v>0</v>
      </c>
      <c r="DV78" s="18">
        <v>0</v>
      </c>
      <c r="DW78" s="18">
        <v>0</v>
      </c>
      <c r="DX78" s="1"/>
      <c r="DY78" s="15">
        <f>AVERAGE(DH78,DK78:DM78, DQ78, DU78)</f>
        <v>48.451666666666675</v>
      </c>
      <c r="DZ78" s="1">
        <v>33.33</v>
      </c>
      <c r="EA78" s="1">
        <v>40</v>
      </c>
      <c r="EB78" s="1">
        <v>26.67</v>
      </c>
      <c r="EC78" s="1">
        <f>IF(EB78&gt;68,68,EB78)</f>
        <v>26.67</v>
      </c>
      <c r="ED78" s="1">
        <f>MAX(DZ78:EA78,EC78)</f>
        <v>40</v>
      </c>
      <c r="EE78" s="29">
        <v>27.78</v>
      </c>
      <c r="EF78" s="29">
        <v>0</v>
      </c>
      <c r="EG78" s="29">
        <v>0</v>
      </c>
      <c r="EH78" s="29">
        <f>IF(EG78&gt;68,68,EG78)</f>
        <v>0</v>
      </c>
      <c r="EI78" s="29">
        <f>MAX(EE78:EF78)</f>
        <v>27.78</v>
      </c>
      <c r="EJ78" s="1">
        <v>27.78</v>
      </c>
      <c r="EK78" s="1">
        <v>0</v>
      </c>
      <c r="EL78" s="1">
        <v>0</v>
      </c>
      <c r="EM78" s="1">
        <f>IF(EL78&gt;68,68,EL78)</f>
        <v>0</v>
      </c>
      <c r="EN78" s="1">
        <f>MAX(EJ78:EK78,EM78)</f>
        <v>27.78</v>
      </c>
      <c r="EO78" s="29">
        <v>0</v>
      </c>
      <c r="EP78" s="29">
        <v>0</v>
      </c>
      <c r="EQ78" s="29"/>
      <c r="ER78" s="15">
        <f>AVERAGE(ED78,EI78,EN78,EQ78)</f>
        <v>31.853333333333335</v>
      </c>
      <c r="ES78" s="1">
        <v>0</v>
      </c>
      <c r="ET78" s="1">
        <v>0</v>
      </c>
      <c r="EU78" s="1">
        <f>MIN(MAX(ES78:ET78)+0.2*FA78, 100)</f>
        <v>15.200000000000001</v>
      </c>
      <c r="EV78" s="29">
        <v>50</v>
      </c>
      <c r="EW78" s="29">
        <v>0</v>
      </c>
      <c r="EX78" s="29">
        <f>MIN(MAX(EV78:EW78)+0.15*FA78, 100)</f>
        <v>61.4</v>
      </c>
      <c r="EY78" s="1">
        <v>76</v>
      </c>
      <c r="EZ78" s="1">
        <v>0</v>
      </c>
      <c r="FA78" s="1">
        <f>MAX(EY78:EZ78)</f>
        <v>76</v>
      </c>
      <c r="FB78" s="15">
        <f>AVERAGE(EU78,EX78,FA78)</f>
        <v>50.866666666666667</v>
      </c>
      <c r="FC78" s="3">
        <v>0.25</v>
      </c>
      <c r="FD78" s="3">
        <v>0.2</v>
      </c>
      <c r="FE78" s="3">
        <v>0.25</v>
      </c>
      <c r="FF78" s="3">
        <v>0.3</v>
      </c>
      <c r="FG78" s="25">
        <f>MIN(IF(C78="Yes",AQ78+DG78,0),100)</f>
        <v>58.5</v>
      </c>
      <c r="FH78" s="25">
        <f>IF(FL78&lt;0,FG78+FL78*-4,FG78)</f>
        <v>58.5</v>
      </c>
      <c r="FI78" s="25">
        <f>MIN(IF(C78="Yes",AQ78+DY78,0), 100)</f>
        <v>50.951666666666675</v>
      </c>
      <c r="FJ78" s="25">
        <f>MIN(IF(C78="Yes",AQ78+ER78,0),100)</f>
        <v>34.353333333333339</v>
      </c>
      <c r="FK78" s="25">
        <f>MIN(IF(C78="Yes",AQ78+FB78,0), 100)</f>
        <v>53.366666666666667</v>
      </c>
      <c r="FL78" s="26">
        <f>FC78*FG78+FD78*FI78+FE78*FJ78+FF78*FK78</f>
        <v>49.413666666666664</v>
      </c>
      <c r="FM78" s="26">
        <f>FC78*FH78+FD78*FI78+FE78*FJ78+FF78*FK78</f>
        <v>49.413666666666664</v>
      </c>
    </row>
    <row r="79" spans="1:169" customFormat="1" x14ac:dyDescent="0.3">
      <c r="A79">
        <v>1402019032</v>
      </c>
      <c r="B79" t="s">
        <v>104</v>
      </c>
      <c r="C79" s="2" t="s">
        <v>107</v>
      </c>
      <c r="D79" s="6"/>
      <c r="E79" s="6"/>
      <c r="F79" s="7">
        <v>1</v>
      </c>
      <c r="G79" s="7">
        <v>1</v>
      </c>
      <c r="H79" s="6"/>
      <c r="I79" s="6"/>
      <c r="J79" s="7"/>
      <c r="K79" s="7">
        <v>1</v>
      </c>
      <c r="L79" s="6"/>
      <c r="M79" s="8"/>
      <c r="N79" s="7"/>
      <c r="O79" s="7"/>
      <c r="P79" s="6"/>
      <c r="Q79" s="8"/>
      <c r="R79" s="7"/>
      <c r="S79" s="7"/>
      <c r="T79" s="6"/>
      <c r="U79" s="6"/>
      <c r="V79" s="7"/>
      <c r="W79" s="7"/>
      <c r="X79" s="6"/>
      <c r="Y79" s="6"/>
      <c r="Z79" s="7"/>
      <c r="AA79" s="7"/>
      <c r="AB79" s="6"/>
      <c r="AC79" s="6"/>
      <c r="AD79" s="7"/>
      <c r="AE79" s="8"/>
      <c r="AF79" s="10">
        <v>14</v>
      </c>
      <c r="AG79" s="10">
        <v>10</v>
      </c>
      <c r="AH79" s="10">
        <f>COUNT(D79:AE79)</f>
        <v>3</v>
      </c>
      <c r="AI79" s="22">
        <f>IF(C79="Yes",(AF79-AH79+(DG79-50)/AG79)/AF79,0)</f>
        <v>0.9285714285714286</v>
      </c>
      <c r="AJ79" s="11">
        <f>SUM(D79:AE79)</f>
        <v>3</v>
      </c>
      <c r="AK79" s="10">
        <f>MAX(AJ79-AL79-AM79,0)*-1</f>
        <v>0</v>
      </c>
      <c r="AL79" s="10">
        <v>10</v>
      </c>
      <c r="AM79" s="10">
        <v>3</v>
      </c>
      <c r="AN79" s="7">
        <f>AJ79+AK79+AO79</f>
        <v>3</v>
      </c>
      <c r="AO79" s="6"/>
      <c r="AP79" s="3">
        <v>0.5</v>
      </c>
      <c r="AQ79" s="15">
        <f>MIN(AN79,AL79)*AP79</f>
        <v>1.5</v>
      </c>
      <c r="AR79" s="6">
        <v>0</v>
      </c>
      <c r="AS79" s="6">
        <v>0</v>
      </c>
      <c r="AT79" s="6">
        <v>2</v>
      </c>
      <c r="AU79" s="6">
        <v>0</v>
      </c>
      <c r="AV79" s="7"/>
      <c r="AW79" s="7">
        <v>0</v>
      </c>
      <c r="AX79" s="7"/>
      <c r="AY79" s="7">
        <v>0</v>
      </c>
      <c r="AZ79" s="6"/>
      <c r="BA79" s="6">
        <v>0</v>
      </c>
      <c r="BB79" s="6"/>
      <c r="BC79" s="6">
        <v>-5</v>
      </c>
      <c r="BD79" s="7"/>
      <c r="BE79" s="7">
        <f>IF(ED79&gt;=70, 5, 0)</f>
        <v>0</v>
      </c>
      <c r="BF79" s="7"/>
      <c r="BG79" s="7"/>
      <c r="BH79" s="7">
        <v>0</v>
      </c>
      <c r="BI79" s="6"/>
      <c r="BJ79" s="6">
        <f>IF(EU79&gt;=70, 6, 0)</f>
        <v>0</v>
      </c>
      <c r="BK79" s="6">
        <v>0</v>
      </c>
      <c r="BL79" s="7">
        <v>0</v>
      </c>
      <c r="BM79" s="7">
        <v>-5</v>
      </c>
      <c r="BN79" s="7">
        <v>0</v>
      </c>
      <c r="BO79" s="6"/>
      <c r="BP79" s="6">
        <f>IF(EX79&gt;=70, 6, 0)</f>
        <v>0</v>
      </c>
      <c r="BQ79" s="6">
        <v>0</v>
      </c>
      <c r="BR79" s="7"/>
      <c r="BS79" s="7">
        <v>0</v>
      </c>
      <c r="BT79" s="7">
        <v>-5</v>
      </c>
      <c r="BU79" s="6"/>
      <c r="BV79" s="6">
        <v>0</v>
      </c>
      <c r="BW79" s="6">
        <f>IF(EI79&gt;=70, 5, 0)</f>
        <v>0</v>
      </c>
      <c r="BX79" s="6">
        <v>0</v>
      </c>
      <c r="BY79" s="6">
        <v>0</v>
      </c>
      <c r="BZ79" s="6">
        <v>0</v>
      </c>
      <c r="CA79" s="6">
        <v>0</v>
      </c>
      <c r="CB79" s="6">
        <v>0</v>
      </c>
      <c r="CC79" s="6">
        <v>0</v>
      </c>
      <c r="CD79" s="6">
        <v>0</v>
      </c>
      <c r="CE79" s="6">
        <v>0</v>
      </c>
      <c r="CF79" s="6">
        <v>0</v>
      </c>
      <c r="CG79" s="6">
        <v>0</v>
      </c>
      <c r="CH79" s="6">
        <v>0</v>
      </c>
      <c r="CI79" s="6">
        <v>0</v>
      </c>
      <c r="CJ79" s="7">
        <v>0</v>
      </c>
      <c r="CK79" s="7">
        <v>0</v>
      </c>
      <c r="CL79" s="7">
        <v>0</v>
      </c>
      <c r="CM79" s="6">
        <v>0</v>
      </c>
      <c r="CN79" s="6">
        <f>IF(EQ79&gt;=70, 5, 0)</f>
        <v>0</v>
      </c>
      <c r="CO79" s="6">
        <v>0</v>
      </c>
      <c r="CP79" s="6"/>
      <c r="CQ79" s="6">
        <v>0</v>
      </c>
      <c r="CR79" s="7">
        <v>3</v>
      </c>
      <c r="CS79" s="7">
        <f>IF(FA79&gt;=70, 6, 0)</f>
        <v>0</v>
      </c>
      <c r="CT79" s="7">
        <v>0</v>
      </c>
      <c r="CU79" s="6"/>
      <c r="CV79" s="7">
        <v>6</v>
      </c>
      <c r="CW79" s="7">
        <v>6</v>
      </c>
      <c r="CX79" s="7">
        <v>0</v>
      </c>
      <c r="CY79" s="7">
        <v>6</v>
      </c>
      <c r="CZ79" s="7">
        <f>IF(AND(DQ79&gt;0,DU79&gt;0),4,0)</f>
        <v>4</v>
      </c>
      <c r="DA79" s="7">
        <f>IF(AND(ED79&gt;0,EI79&gt;0,EN79&gt;0),4,0)</f>
        <v>4</v>
      </c>
      <c r="DB79" s="7">
        <f>IF(SUM(BV79,BX79,CA79,CB79,CD79,CG79,CJ79,CK79,CM79,CO79)&gt;-1,4,0)</f>
        <v>4</v>
      </c>
      <c r="DC79" s="7">
        <f>IF(FA79&gt;0,4,0)</f>
        <v>0</v>
      </c>
      <c r="DD79" s="6"/>
      <c r="DE79" s="10">
        <f>SUM(AR79:DD79)</f>
        <v>20</v>
      </c>
      <c r="DF79" s="10">
        <v>50</v>
      </c>
      <c r="DG79" s="17">
        <f>DE79+DF79</f>
        <v>70</v>
      </c>
      <c r="DH79" s="1">
        <v>42.86</v>
      </c>
      <c r="DI79" s="18">
        <v>100</v>
      </c>
      <c r="DJ79" s="18">
        <v>100</v>
      </c>
      <c r="DK79" s="29">
        <f>AVERAGE(DI79:DJ79)</f>
        <v>100</v>
      </c>
      <c r="DL79" s="1">
        <v>0</v>
      </c>
      <c r="DM79" s="29">
        <v>25</v>
      </c>
      <c r="DN79" s="1">
        <v>20</v>
      </c>
      <c r="DO79" s="1">
        <v>20</v>
      </c>
      <c r="DP79" s="1">
        <f>IF(DO79&gt;68, 68, DO79)</f>
        <v>20</v>
      </c>
      <c r="DQ79" s="1">
        <f>MAX(DN79,DP79)</f>
        <v>20</v>
      </c>
      <c r="DR79" s="29">
        <v>0</v>
      </c>
      <c r="DS79" s="29">
        <v>78</v>
      </c>
      <c r="DT79" s="29">
        <f>IF(DS79&gt;68,68,DS79)</f>
        <v>68</v>
      </c>
      <c r="DU79" s="29">
        <f>MAX(DR79,DT79)</f>
        <v>68</v>
      </c>
      <c r="DV79" s="18">
        <v>0</v>
      </c>
      <c r="DW79" s="18">
        <v>0</v>
      </c>
      <c r="DX79" s="1"/>
      <c r="DY79" s="15">
        <f>AVERAGE(DH79,DK79:DM79, DQ79, DU79)</f>
        <v>42.643333333333338</v>
      </c>
      <c r="DZ79" s="1">
        <v>40</v>
      </c>
      <c r="EA79" s="1">
        <v>66.67</v>
      </c>
      <c r="EB79" s="1">
        <v>0</v>
      </c>
      <c r="EC79" s="1">
        <f>IF(EB79&gt;68,68,EB79)</f>
        <v>0</v>
      </c>
      <c r="ED79" s="1">
        <f>MAX(DZ79:EA79,EC79)</f>
        <v>66.67</v>
      </c>
      <c r="EE79" s="29">
        <v>11.11</v>
      </c>
      <c r="EF79" s="29">
        <v>60</v>
      </c>
      <c r="EG79" s="29">
        <v>0</v>
      </c>
      <c r="EH79" s="29">
        <f>IF(EG79&gt;68,68,EG79)</f>
        <v>0</v>
      </c>
      <c r="EI79" s="29">
        <f>MAX(EE79:EF79)</f>
        <v>60</v>
      </c>
      <c r="EJ79" s="1">
        <v>11.11</v>
      </c>
      <c r="EK79" s="1">
        <v>66.67</v>
      </c>
      <c r="EL79" s="1">
        <v>0</v>
      </c>
      <c r="EM79" s="1">
        <f>IF(EL79&gt;68,68,EL79)</f>
        <v>0</v>
      </c>
      <c r="EN79" s="1">
        <f>MAX(EJ79:EK79,EM79)</f>
        <v>66.67</v>
      </c>
      <c r="EO79" s="29">
        <v>0</v>
      </c>
      <c r="EP79" s="29">
        <v>0</v>
      </c>
      <c r="EQ79" s="29"/>
      <c r="ER79" s="15">
        <f>AVERAGE(ED79,EI79,EN79,EQ79)</f>
        <v>64.446666666666673</v>
      </c>
      <c r="ES79" s="1">
        <v>6.67</v>
      </c>
      <c r="ET79" s="1">
        <v>0</v>
      </c>
      <c r="EU79" s="1">
        <f>MIN(MAX(ES79:ET79)+0.2*FA79, 100)</f>
        <v>6.67</v>
      </c>
      <c r="EV79" s="29">
        <v>50</v>
      </c>
      <c r="EW79" s="29">
        <v>0</v>
      </c>
      <c r="EX79" s="29">
        <f>MIN(MAX(EV79:EW79)+0.15*FA79, 100)</f>
        <v>50</v>
      </c>
      <c r="EY79" s="1">
        <v>0</v>
      </c>
      <c r="EZ79" s="1">
        <v>0</v>
      </c>
      <c r="FA79" s="1">
        <f>MAX(EY79:EZ79)</f>
        <v>0</v>
      </c>
      <c r="FB79" s="15">
        <f>AVERAGE(EU79,EX79,FA79)</f>
        <v>18.89</v>
      </c>
      <c r="FC79" s="3">
        <v>0.25</v>
      </c>
      <c r="FD79" s="3">
        <v>0.2</v>
      </c>
      <c r="FE79" s="3">
        <v>0.25</v>
      </c>
      <c r="FF79" s="3">
        <v>0.3</v>
      </c>
      <c r="FG79" s="25">
        <f>MIN(IF(C79="Yes",AQ79+DG79,0),100)</f>
        <v>71.5</v>
      </c>
      <c r="FH79" s="25">
        <f>IF(FL79&lt;0,FG79+FL79*-4,FG79)</f>
        <v>71.5</v>
      </c>
      <c r="FI79" s="25">
        <f>MIN(IF(C79="Yes",AQ79+DY79,0), 100)</f>
        <v>44.143333333333338</v>
      </c>
      <c r="FJ79" s="25">
        <f>MIN(IF(C79="Yes",AQ79+ER79,0),100)</f>
        <v>65.946666666666673</v>
      </c>
      <c r="FK79" s="25">
        <f>MIN(IF(C79="Yes",AQ79+FB79,0), 100)</f>
        <v>20.39</v>
      </c>
      <c r="FL79" s="26">
        <f>FC79*FG79+FD79*FI79+FE79*FJ79+FF79*FK79</f>
        <v>49.307333333333339</v>
      </c>
      <c r="FM79" s="26">
        <f>FC79*FH79+FD79*FI79+FE79*FJ79+FF79*FK79</f>
        <v>49.307333333333339</v>
      </c>
    </row>
    <row r="80" spans="1:169" customFormat="1" x14ac:dyDescent="0.3">
      <c r="A80">
        <v>1402019026</v>
      </c>
      <c r="B80" t="s">
        <v>105</v>
      </c>
      <c r="C80" s="2" t="s">
        <v>107</v>
      </c>
      <c r="D80" s="6">
        <v>1</v>
      </c>
      <c r="E80" s="6"/>
      <c r="F80" s="7">
        <v>1</v>
      </c>
      <c r="G80" s="7"/>
      <c r="H80" s="6">
        <v>1</v>
      </c>
      <c r="I80" s="6"/>
      <c r="J80" s="7"/>
      <c r="K80" s="7"/>
      <c r="L80" s="6">
        <v>1</v>
      </c>
      <c r="M80" s="8"/>
      <c r="N80" s="7"/>
      <c r="O80" s="7"/>
      <c r="P80" s="6"/>
      <c r="Q80" s="8"/>
      <c r="R80" s="7"/>
      <c r="S80" s="7"/>
      <c r="T80" s="6"/>
      <c r="U80" s="16"/>
      <c r="V80" s="7"/>
      <c r="W80" s="7"/>
      <c r="X80" s="6"/>
      <c r="Y80" s="6"/>
      <c r="Z80" s="7"/>
      <c r="AA80" s="7"/>
      <c r="AB80" s="6"/>
      <c r="AC80" s="6"/>
      <c r="AD80" s="7"/>
      <c r="AE80" s="8"/>
      <c r="AF80" s="10">
        <v>14</v>
      </c>
      <c r="AG80" s="10">
        <v>10</v>
      </c>
      <c r="AH80" s="10">
        <f>COUNT(D80:AE80)</f>
        <v>4</v>
      </c>
      <c r="AI80" s="22">
        <f>IF(C80="Yes",(AF80-AH80+(DG80-50)/AG80)/AF80,0)</f>
        <v>0.98571428571428577</v>
      </c>
      <c r="AJ80" s="11">
        <f>SUM(D80:AE80)</f>
        <v>4</v>
      </c>
      <c r="AK80" s="10">
        <f>MAX(AJ80-AL80-AM80,0)*-1</f>
        <v>0</v>
      </c>
      <c r="AL80" s="10">
        <v>10</v>
      </c>
      <c r="AM80" s="10">
        <v>3</v>
      </c>
      <c r="AN80" s="7">
        <f>AJ80+AK80+AO80</f>
        <v>4</v>
      </c>
      <c r="AO80" s="6"/>
      <c r="AP80" s="3">
        <v>0.5</v>
      </c>
      <c r="AQ80" s="15">
        <f>MIN(AN80,AL80)*AP80</f>
        <v>2</v>
      </c>
      <c r="AR80" s="6">
        <v>0</v>
      </c>
      <c r="AS80" s="6">
        <v>0</v>
      </c>
      <c r="AT80" s="6">
        <v>0</v>
      </c>
      <c r="AU80" s="6">
        <v>0</v>
      </c>
      <c r="AV80" s="7"/>
      <c r="AW80" s="7">
        <v>0</v>
      </c>
      <c r="AX80" s="7"/>
      <c r="AY80" s="7">
        <v>0</v>
      </c>
      <c r="AZ80" s="6"/>
      <c r="BA80" s="6">
        <v>3</v>
      </c>
      <c r="BB80" s="6"/>
      <c r="BC80" s="6">
        <v>0</v>
      </c>
      <c r="BD80" s="7"/>
      <c r="BE80" s="7">
        <f>IF(ED80&gt;=70, 5, 0)</f>
        <v>0</v>
      </c>
      <c r="BF80" s="7"/>
      <c r="BG80" s="7"/>
      <c r="BH80" s="7">
        <v>0</v>
      </c>
      <c r="BI80" s="6"/>
      <c r="BJ80" s="6">
        <f>IF(EU80&gt;=70, 6, 0)</f>
        <v>0</v>
      </c>
      <c r="BK80" s="6">
        <v>0</v>
      </c>
      <c r="BL80" s="7">
        <v>0</v>
      </c>
      <c r="BM80" s="7">
        <v>-5</v>
      </c>
      <c r="BN80" s="7">
        <v>0</v>
      </c>
      <c r="BO80" s="6"/>
      <c r="BP80" s="6">
        <f>IF(EX80&gt;=70, 6, 0)</f>
        <v>0</v>
      </c>
      <c r="BQ80" s="6">
        <v>0</v>
      </c>
      <c r="BR80" s="7"/>
      <c r="BS80" s="7">
        <v>0</v>
      </c>
      <c r="BT80" s="7">
        <v>-5</v>
      </c>
      <c r="BU80" s="6">
        <v>5</v>
      </c>
      <c r="BV80" s="6">
        <v>0</v>
      </c>
      <c r="BW80" s="6">
        <f>IF(EI80&gt;=70, 5, 0)</f>
        <v>0</v>
      </c>
      <c r="BX80" s="6">
        <v>0</v>
      </c>
      <c r="BY80" s="6">
        <v>0</v>
      </c>
      <c r="BZ80" s="6">
        <v>0</v>
      </c>
      <c r="CA80" s="6">
        <v>0</v>
      </c>
      <c r="CB80" s="6">
        <v>0</v>
      </c>
      <c r="CC80" s="6">
        <v>0</v>
      </c>
      <c r="CD80" s="6">
        <v>0</v>
      </c>
      <c r="CE80" s="6">
        <v>0</v>
      </c>
      <c r="CF80" s="6">
        <v>0</v>
      </c>
      <c r="CG80" s="6">
        <v>0</v>
      </c>
      <c r="CH80" s="6">
        <v>0</v>
      </c>
      <c r="CI80" s="6">
        <v>0</v>
      </c>
      <c r="CJ80" s="7">
        <v>0</v>
      </c>
      <c r="CK80" s="7">
        <v>0</v>
      </c>
      <c r="CL80" s="7">
        <v>0</v>
      </c>
      <c r="CM80" s="6">
        <v>0</v>
      </c>
      <c r="CN80" s="6">
        <f>IF(EQ80&gt;=70, 5, 0)</f>
        <v>0</v>
      </c>
      <c r="CO80" s="6">
        <v>0</v>
      </c>
      <c r="CP80" s="6"/>
      <c r="CQ80" s="6">
        <v>0</v>
      </c>
      <c r="CR80" s="7"/>
      <c r="CS80" s="7">
        <f>IF(FA80&gt;=70, 6, 0)</f>
        <v>0</v>
      </c>
      <c r="CT80" s="7">
        <v>0</v>
      </c>
      <c r="CU80" s="6">
        <v>20</v>
      </c>
      <c r="CV80" s="7">
        <v>6</v>
      </c>
      <c r="CW80" s="7">
        <v>6</v>
      </c>
      <c r="CX80" s="7">
        <v>0</v>
      </c>
      <c r="CY80" s="7">
        <v>0</v>
      </c>
      <c r="CZ80" s="7">
        <f>IF(AND(DQ80&gt;0,DU80&gt;0),4,0)</f>
        <v>0</v>
      </c>
      <c r="DA80" s="7">
        <f>IF(AND(ED80&gt;0,EI80&gt;0,EN80&gt;0),4,0)</f>
        <v>4</v>
      </c>
      <c r="DB80" s="7">
        <f>IF(SUM(BV80,BX80,CA80,CB80,CD80,CG80,CJ80,CK80,CM80,CO80)&gt;-1,4,0)</f>
        <v>4</v>
      </c>
      <c r="DC80" s="7">
        <f>IF(FA80&gt;0,4,0)</f>
        <v>0</v>
      </c>
      <c r="DD80" s="6"/>
      <c r="DE80" s="10">
        <f>SUM(AR80:DD80)</f>
        <v>38</v>
      </c>
      <c r="DF80" s="10">
        <v>50</v>
      </c>
      <c r="DG80" s="17">
        <f>DE80+DF80</f>
        <v>88</v>
      </c>
      <c r="DH80" s="1">
        <v>48.57</v>
      </c>
      <c r="DI80" s="18">
        <v>25</v>
      </c>
      <c r="DJ80" s="18">
        <v>50</v>
      </c>
      <c r="DK80" s="29">
        <f>AVERAGE(DI80:DJ80)</f>
        <v>37.5</v>
      </c>
      <c r="DL80" s="1">
        <v>0</v>
      </c>
      <c r="DM80" s="29">
        <v>35</v>
      </c>
      <c r="DN80" s="1">
        <v>0</v>
      </c>
      <c r="DO80" s="1">
        <v>0</v>
      </c>
      <c r="DP80" s="1">
        <f>IF(DO80&gt;68, 68, DO80)</f>
        <v>0</v>
      </c>
      <c r="DQ80" s="1">
        <f>MAX(DN80,DP80)</f>
        <v>0</v>
      </c>
      <c r="DR80" s="29">
        <v>0</v>
      </c>
      <c r="DS80" s="29">
        <v>0</v>
      </c>
      <c r="DT80" s="29">
        <f>IF(DS80&gt;68,68,DS80)</f>
        <v>0</v>
      </c>
      <c r="DU80" s="29">
        <f>MAX(DR80,DT80)</f>
        <v>0</v>
      </c>
      <c r="DV80" s="18">
        <v>0</v>
      </c>
      <c r="DW80" s="18">
        <v>0</v>
      </c>
      <c r="DX80" s="1"/>
      <c r="DY80" s="15">
        <f>AVERAGE(DH80,DK80:DM80, DQ80, DU80)</f>
        <v>20.178333333333331</v>
      </c>
      <c r="DZ80" s="1">
        <v>46.67</v>
      </c>
      <c r="EA80" s="1">
        <v>53.33</v>
      </c>
      <c r="EB80" s="1">
        <v>40</v>
      </c>
      <c r="EC80" s="1">
        <f>IF(EB80&gt;68,68,EB80)</f>
        <v>40</v>
      </c>
      <c r="ED80" s="1">
        <f>MAX(DZ80:EA80,EC80)</f>
        <v>53.33</v>
      </c>
      <c r="EE80" s="29">
        <v>27.78</v>
      </c>
      <c r="EF80" s="29">
        <v>53.33</v>
      </c>
      <c r="EG80" s="29">
        <v>46.67</v>
      </c>
      <c r="EH80" s="29">
        <f>IF(EG80&gt;68,68,EG80)</f>
        <v>46.67</v>
      </c>
      <c r="EI80" s="29">
        <f>MAX(EE80:EF80)</f>
        <v>53.33</v>
      </c>
      <c r="EJ80" s="1">
        <v>27.78</v>
      </c>
      <c r="EK80" s="1">
        <v>66.67</v>
      </c>
      <c r="EL80" s="1">
        <v>0</v>
      </c>
      <c r="EM80" s="1">
        <f>IF(EL80&gt;68,68,EL80)</f>
        <v>0</v>
      </c>
      <c r="EN80" s="1">
        <f>MAX(EJ80:EK80,EM80)</f>
        <v>66.67</v>
      </c>
      <c r="EO80" s="29">
        <v>0</v>
      </c>
      <c r="EP80" s="29">
        <v>0</v>
      </c>
      <c r="EQ80" s="29"/>
      <c r="ER80" s="15">
        <f>AVERAGE(ED80,EI80,EN80,EQ80)</f>
        <v>57.776666666666664</v>
      </c>
      <c r="ES80" s="1">
        <v>13.33</v>
      </c>
      <c r="ET80" s="1">
        <v>0</v>
      </c>
      <c r="EU80" s="1">
        <f>MIN(MAX(ES80:ET80)+0.2*FA80, 100)</f>
        <v>13.33</v>
      </c>
      <c r="EV80" s="29">
        <v>50</v>
      </c>
      <c r="EW80" s="29">
        <v>0</v>
      </c>
      <c r="EX80" s="29">
        <f>MIN(MAX(EV80:EW80)+0.15*FA80, 100)</f>
        <v>50</v>
      </c>
      <c r="EY80" s="1">
        <v>0</v>
      </c>
      <c r="EZ80" s="1">
        <v>0</v>
      </c>
      <c r="FA80" s="1">
        <f>MAX(EY80:EZ80)</f>
        <v>0</v>
      </c>
      <c r="FB80" s="15">
        <f>AVERAGE(EU80,EX80,FA80)</f>
        <v>21.11</v>
      </c>
      <c r="FC80" s="3">
        <v>0.25</v>
      </c>
      <c r="FD80" s="3">
        <v>0.2</v>
      </c>
      <c r="FE80" s="3">
        <v>0.25</v>
      </c>
      <c r="FF80" s="3">
        <v>0.3</v>
      </c>
      <c r="FG80" s="25">
        <f>MIN(IF(C80="Yes",AQ80+DG80,0),100)</f>
        <v>90</v>
      </c>
      <c r="FH80" s="25">
        <f>IF(FL80&lt;0,FG80+FL80*-4,FG80)</f>
        <v>90</v>
      </c>
      <c r="FI80" s="25">
        <f>MIN(IF(C80="Yes",AQ80+DY80,0), 100)</f>
        <v>22.178333333333331</v>
      </c>
      <c r="FJ80" s="25">
        <f>MIN(IF(C80="Yes",AQ80+ER80,0),100)</f>
        <v>59.776666666666664</v>
      </c>
      <c r="FK80" s="25">
        <f>MIN(IF(C80="Yes",AQ80+FB80,0), 100)</f>
        <v>23.11</v>
      </c>
      <c r="FL80" s="26">
        <f>FC80*FG80+FD80*FI80+FE80*FJ80+FF80*FK80</f>
        <v>48.81283333333333</v>
      </c>
      <c r="FM80" s="26">
        <f>FC80*FH80+FD80*FI80+FE80*FJ80+FF80*FK80</f>
        <v>48.81283333333333</v>
      </c>
    </row>
    <row r="81" spans="1:169" customFormat="1" x14ac:dyDescent="0.3">
      <c r="A81" s="30">
        <v>1402016130</v>
      </c>
      <c r="B81" t="s">
        <v>105</v>
      </c>
      <c r="C81" s="2" t="s">
        <v>107</v>
      </c>
      <c r="D81" s="6"/>
      <c r="E81" s="6"/>
      <c r="F81" s="7"/>
      <c r="G81" s="7">
        <v>1</v>
      </c>
      <c r="H81" s="6">
        <v>1</v>
      </c>
      <c r="I81" s="6">
        <v>1</v>
      </c>
      <c r="J81" s="7"/>
      <c r="K81" s="7"/>
      <c r="L81" s="6">
        <v>1</v>
      </c>
      <c r="M81" s="8"/>
      <c r="N81" s="7"/>
      <c r="O81" s="7"/>
      <c r="P81" s="6"/>
      <c r="Q81" s="8"/>
      <c r="R81" s="7"/>
      <c r="S81" s="7"/>
      <c r="T81" s="6"/>
      <c r="U81" s="6"/>
      <c r="V81" s="7"/>
      <c r="W81" s="7"/>
      <c r="X81" s="6"/>
      <c r="Y81" s="6"/>
      <c r="Z81" s="7"/>
      <c r="AA81" s="7"/>
      <c r="AB81" s="6"/>
      <c r="AC81" s="6"/>
      <c r="AD81" s="7"/>
      <c r="AE81" s="8"/>
      <c r="AF81" s="10">
        <v>14</v>
      </c>
      <c r="AG81" s="10">
        <v>10</v>
      </c>
      <c r="AH81" s="10">
        <f>COUNT(D81:AE81)</f>
        <v>4</v>
      </c>
      <c r="AI81" s="22">
        <f>IF(C81="Yes",(AF81-AH81+(DG81-50)/AG81)/AF81,0)</f>
        <v>0.90714285714285714</v>
      </c>
      <c r="AJ81" s="11">
        <f>SUM(D81:AE81)</f>
        <v>4</v>
      </c>
      <c r="AK81" s="10">
        <f>MAX(AJ81-AL81-AM81,0)*-1</f>
        <v>0</v>
      </c>
      <c r="AL81" s="10">
        <v>10</v>
      </c>
      <c r="AM81" s="10">
        <v>3</v>
      </c>
      <c r="AN81" s="7">
        <f>AJ81+AK81+AO81</f>
        <v>4</v>
      </c>
      <c r="AO81" s="6"/>
      <c r="AP81" s="3">
        <v>0.5</v>
      </c>
      <c r="AQ81" s="15">
        <f>MIN(AN81,AL81)*AP81</f>
        <v>2</v>
      </c>
      <c r="AR81" s="6">
        <v>0</v>
      </c>
      <c r="AS81" s="6">
        <v>0</v>
      </c>
      <c r="AT81" s="6">
        <v>3</v>
      </c>
      <c r="AU81" s="6">
        <v>0</v>
      </c>
      <c r="AV81" s="7"/>
      <c r="AW81" s="7">
        <v>0</v>
      </c>
      <c r="AX81" s="7"/>
      <c r="AY81" s="7">
        <v>-5</v>
      </c>
      <c r="AZ81" s="6"/>
      <c r="BA81" s="6">
        <v>0</v>
      </c>
      <c r="BB81" s="6"/>
      <c r="BC81" s="6">
        <v>0</v>
      </c>
      <c r="BD81" s="7"/>
      <c r="BE81" s="7">
        <f>IF(ED81&gt;=70, 5, 0)</f>
        <v>0</v>
      </c>
      <c r="BF81" s="7"/>
      <c r="BG81" s="7"/>
      <c r="BH81" s="7">
        <v>-5</v>
      </c>
      <c r="BI81" s="6"/>
      <c r="BJ81" s="6">
        <f>IF(EU81&gt;=70, 6, 0)</f>
        <v>0</v>
      </c>
      <c r="BK81" s="6">
        <v>0</v>
      </c>
      <c r="BL81" s="7">
        <v>0</v>
      </c>
      <c r="BM81" s="7">
        <v>0</v>
      </c>
      <c r="BN81" s="7">
        <v>-5</v>
      </c>
      <c r="BO81" s="6"/>
      <c r="BP81" s="6">
        <f>IF(EX81&gt;=70, 6, 0)</f>
        <v>0</v>
      </c>
      <c r="BQ81" s="6">
        <v>0</v>
      </c>
      <c r="BR81" s="7"/>
      <c r="BS81" s="7">
        <v>0</v>
      </c>
      <c r="BT81" s="7">
        <v>0</v>
      </c>
      <c r="BU81" s="6"/>
      <c r="BV81" s="6">
        <v>0</v>
      </c>
      <c r="BW81" s="6">
        <f>IF(EI81&gt;=70, 5, 0)</f>
        <v>0</v>
      </c>
      <c r="BX81" s="6">
        <v>0</v>
      </c>
      <c r="BY81" s="6">
        <v>0</v>
      </c>
      <c r="BZ81" s="6">
        <v>0</v>
      </c>
      <c r="CA81" s="6">
        <v>0</v>
      </c>
      <c r="CB81" s="6">
        <v>0</v>
      </c>
      <c r="CC81" s="6">
        <v>0</v>
      </c>
      <c r="CD81" s="6">
        <v>0</v>
      </c>
      <c r="CE81" s="6">
        <v>0</v>
      </c>
      <c r="CF81" s="6">
        <v>0</v>
      </c>
      <c r="CG81" s="6">
        <v>0</v>
      </c>
      <c r="CH81" s="6">
        <v>0</v>
      </c>
      <c r="CI81" s="6">
        <v>0</v>
      </c>
      <c r="CJ81" s="7">
        <v>0</v>
      </c>
      <c r="CK81" s="7">
        <v>0</v>
      </c>
      <c r="CL81" s="7">
        <v>0</v>
      </c>
      <c r="CM81" s="6">
        <v>0</v>
      </c>
      <c r="CN81" s="6">
        <f>IF(EQ81&gt;=70, 5, 0)</f>
        <v>0</v>
      </c>
      <c r="CO81" s="6">
        <v>0</v>
      </c>
      <c r="CP81" s="6"/>
      <c r="CQ81" s="6">
        <v>0</v>
      </c>
      <c r="CR81" s="7"/>
      <c r="CS81" s="7">
        <f>IF(FA81&gt;=70, 6, 0)</f>
        <v>0</v>
      </c>
      <c r="CT81" s="7">
        <v>-5</v>
      </c>
      <c r="CU81" s="6"/>
      <c r="CV81" s="7">
        <v>6</v>
      </c>
      <c r="CW81" s="7">
        <v>6</v>
      </c>
      <c r="CX81" s="7">
        <v>20</v>
      </c>
      <c r="CY81" s="7">
        <v>0</v>
      </c>
      <c r="CZ81" s="7">
        <f>IF(AND(DQ81&gt;0,DU81&gt;0),4,0)</f>
        <v>0</v>
      </c>
      <c r="DA81" s="7">
        <f>IF(AND(ED81&gt;0,EI81&gt;0,EN81&gt;0),4,0)</f>
        <v>4</v>
      </c>
      <c r="DB81" s="7">
        <f>IF(SUM(BV81,BX81,CA81,CB81,CD81,CG81,CJ81,CK81,CM81,CO81)&gt;-1,4,0)</f>
        <v>4</v>
      </c>
      <c r="DC81" s="7">
        <f>IF(FA81&gt;0,4,0)</f>
        <v>4</v>
      </c>
      <c r="DD81" s="6"/>
      <c r="DE81" s="10">
        <f>SUM(AR81:DD81)</f>
        <v>27</v>
      </c>
      <c r="DF81" s="10">
        <v>50</v>
      </c>
      <c r="DG81" s="17">
        <f>DE81+DF81</f>
        <v>77</v>
      </c>
      <c r="DH81" s="1">
        <v>48.57</v>
      </c>
      <c r="DI81" s="18">
        <v>25</v>
      </c>
      <c r="DJ81" s="18">
        <v>100</v>
      </c>
      <c r="DK81" s="29">
        <f>AVERAGE(DI81:DJ81)</f>
        <v>62.5</v>
      </c>
      <c r="DL81" s="1">
        <v>0</v>
      </c>
      <c r="DM81" s="29">
        <v>90</v>
      </c>
      <c r="DN81" s="1">
        <v>0</v>
      </c>
      <c r="DO81" s="1">
        <v>0</v>
      </c>
      <c r="DP81" s="1">
        <f>IF(DO81&gt;68, 68, DO81)</f>
        <v>0</v>
      </c>
      <c r="DQ81" s="1">
        <f>MAX(DN81,DP81)</f>
        <v>0</v>
      </c>
      <c r="DR81" s="29">
        <v>0</v>
      </c>
      <c r="DS81" s="29">
        <v>0</v>
      </c>
      <c r="DT81" s="29">
        <f>IF(DS81&gt;68,68,DS81)</f>
        <v>0</v>
      </c>
      <c r="DU81" s="29">
        <f>MAX(DR81,DT81)</f>
        <v>0</v>
      </c>
      <c r="DV81" s="18">
        <v>0</v>
      </c>
      <c r="DW81" s="18">
        <v>0</v>
      </c>
      <c r="DX81" s="1"/>
      <c r="DY81" s="15">
        <f>AVERAGE(DH81,DK81:DM81, DQ81, DU81)</f>
        <v>33.511666666666663</v>
      </c>
      <c r="DZ81" s="1">
        <v>40</v>
      </c>
      <c r="EA81" s="1">
        <v>46.67</v>
      </c>
      <c r="EB81" s="1">
        <v>26.67</v>
      </c>
      <c r="EC81" s="1">
        <f>IF(EB81&gt;68,68,EB81)</f>
        <v>26.67</v>
      </c>
      <c r="ED81" s="1">
        <f>MAX(DZ81:EA81,EC81)</f>
        <v>46.67</v>
      </c>
      <c r="EE81" s="29">
        <v>5.56</v>
      </c>
      <c r="EF81" s="29">
        <v>13.33</v>
      </c>
      <c r="EG81" s="29">
        <v>40</v>
      </c>
      <c r="EH81" s="29">
        <f>IF(EG81&gt;68,68,EG81)</f>
        <v>40</v>
      </c>
      <c r="EI81" s="29">
        <f>MAX(EE81:EF81)</f>
        <v>13.33</v>
      </c>
      <c r="EJ81" s="1">
        <v>5.56</v>
      </c>
      <c r="EK81" s="1">
        <v>53.33</v>
      </c>
      <c r="EL81" s="1">
        <v>66.67</v>
      </c>
      <c r="EM81" s="1">
        <f>IF(EL81&gt;68,68,EL81)</f>
        <v>66.67</v>
      </c>
      <c r="EN81" s="1">
        <f>MAX(EJ81:EK81,EM81)</f>
        <v>66.67</v>
      </c>
      <c r="EO81" s="29">
        <v>0</v>
      </c>
      <c r="EP81" s="29">
        <v>0</v>
      </c>
      <c r="EQ81" s="29"/>
      <c r="ER81" s="15">
        <f>AVERAGE(ED81,EI81,EN81,EQ81)</f>
        <v>42.223333333333336</v>
      </c>
      <c r="ES81" s="1">
        <v>13.33</v>
      </c>
      <c r="ET81" s="1">
        <v>0</v>
      </c>
      <c r="EU81" s="1">
        <f>MIN(MAX(ES81:ET81)+0.2*FA81, 100)</f>
        <v>23.53</v>
      </c>
      <c r="EV81" s="29">
        <v>0</v>
      </c>
      <c r="EW81" s="29">
        <v>0</v>
      </c>
      <c r="EX81" s="29">
        <f>MIN(MAX(EV81:EW81)+0.15*FA81, 100)</f>
        <v>7.6499999999999995</v>
      </c>
      <c r="EY81" s="1">
        <v>51</v>
      </c>
      <c r="EZ81" s="1">
        <v>0</v>
      </c>
      <c r="FA81" s="1">
        <f>MAX(EY81:EZ81)</f>
        <v>51</v>
      </c>
      <c r="FB81" s="15">
        <f>AVERAGE(EU81,EX81,FA81)</f>
        <v>27.393333333333334</v>
      </c>
      <c r="FC81" s="3">
        <v>0.25</v>
      </c>
      <c r="FD81" s="3">
        <v>0.2</v>
      </c>
      <c r="FE81" s="3">
        <v>0.25</v>
      </c>
      <c r="FF81" s="3">
        <v>0.3</v>
      </c>
      <c r="FG81" s="25">
        <f>MIN(IF(C81="Yes",AQ81+DG81,0),100)</f>
        <v>79</v>
      </c>
      <c r="FH81" s="25">
        <f>IF(FL81&lt;0,FG81+FL81*-4,FG81)</f>
        <v>79</v>
      </c>
      <c r="FI81" s="25">
        <f>MIN(IF(C81="Yes",AQ81+DY81,0), 100)</f>
        <v>35.511666666666663</v>
      </c>
      <c r="FJ81" s="25">
        <f>MIN(IF(C81="Yes",AQ81+ER81,0),100)</f>
        <v>44.223333333333336</v>
      </c>
      <c r="FK81" s="25">
        <f>MIN(IF(C81="Yes",AQ81+FB81,0), 100)</f>
        <v>29.393333333333334</v>
      </c>
      <c r="FL81" s="26">
        <f>FC81*FG81+FD81*FI81+FE81*FJ81+FF81*FK81</f>
        <v>46.726166666666664</v>
      </c>
      <c r="FM81" s="26">
        <f>FC81*FH81+FD81*FI81+FE81*FJ81+FF81*FK81</f>
        <v>46.726166666666664</v>
      </c>
    </row>
    <row r="82" spans="1:169" customFormat="1" x14ac:dyDescent="0.3">
      <c r="A82">
        <v>1402018064</v>
      </c>
      <c r="B82" t="s">
        <v>106</v>
      </c>
      <c r="C82" s="2" t="s">
        <v>107</v>
      </c>
      <c r="D82" s="6">
        <v>1</v>
      </c>
      <c r="E82" s="6"/>
      <c r="F82" s="7">
        <v>1</v>
      </c>
      <c r="G82" s="7">
        <v>1</v>
      </c>
      <c r="H82" s="6">
        <v>1</v>
      </c>
      <c r="I82" s="6"/>
      <c r="J82" s="7"/>
      <c r="K82" s="7"/>
      <c r="L82" s="6"/>
      <c r="M82" s="8"/>
      <c r="N82" s="7"/>
      <c r="O82" s="7"/>
      <c r="P82" s="6"/>
      <c r="Q82" s="8"/>
      <c r="R82" s="7">
        <v>1</v>
      </c>
      <c r="S82" s="7"/>
      <c r="T82" s="6"/>
      <c r="U82" s="16"/>
      <c r="V82" s="7"/>
      <c r="W82" s="7"/>
      <c r="X82" s="6"/>
      <c r="Y82" s="6"/>
      <c r="Z82" s="7"/>
      <c r="AA82" s="7"/>
      <c r="AB82" s="6"/>
      <c r="AC82" s="6"/>
      <c r="AD82" s="7"/>
      <c r="AE82" s="8"/>
      <c r="AF82" s="10">
        <v>14</v>
      </c>
      <c r="AG82" s="10">
        <v>10</v>
      </c>
      <c r="AH82" s="10">
        <f>COUNT(D82:AE82)</f>
        <v>5</v>
      </c>
      <c r="AI82" s="22">
        <f>IF(C82="Yes",(AF82-AH82+(DG82-50)/AG82)/AF82,0)</f>
        <v>0.76428571428571423</v>
      </c>
      <c r="AJ82" s="11">
        <f>SUM(D82:AE82)</f>
        <v>5</v>
      </c>
      <c r="AK82" s="10">
        <f>MAX(AJ82-AL82-AM82,0)*-1</f>
        <v>0</v>
      </c>
      <c r="AL82" s="10">
        <v>10</v>
      </c>
      <c r="AM82" s="10">
        <v>3</v>
      </c>
      <c r="AN82" s="7">
        <f>AJ82+AK82+AO82</f>
        <v>5</v>
      </c>
      <c r="AO82" s="6"/>
      <c r="AP82" s="3">
        <v>0.5</v>
      </c>
      <c r="AQ82" s="15">
        <f>MIN(AN82,AL82)*AP82</f>
        <v>2.5</v>
      </c>
      <c r="AR82" s="6">
        <v>0</v>
      </c>
      <c r="AS82" s="6">
        <v>0</v>
      </c>
      <c r="AT82" s="6">
        <v>1</v>
      </c>
      <c r="AU82" s="6">
        <v>0</v>
      </c>
      <c r="AV82" s="7"/>
      <c r="AW82" s="7">
        <v>0</v>
      </c>
      <c r="AX82" s="7"/>
      <c r="AY82" s="7">
        <v>0</v>
      </c>
      <c r="AZ82" s="6"/>
      <c r="BA82" s="6">
        <v>3</v>
      </c>
      <c r="BB82" s="6"/>
      <c r="BC82" s="6">
        <v>0</v>
      </c>
      <c r="BD82" s="7"/>
      <c r="BE82" s="7">
        <f>IF(ED82&gt;=70, 5, 0)</f>
        <v>0</v>
      </c>
      <c r="BF82" s="7"/>
      <c r="BG82" s="7"/>
      <c r="BH82" s="7">
        <v>-5</v>
      </c>
      <c r="BI82" s="6"/>
      <c r="BJ82" s="6">
        <f>IF(EU82&gt;=70, 6, 0)</f>
        <v>0</v>
      </c>
      <c r="BK82" s="6">
        <v>0</v>
      </c>
      <c r="BL82" s="7">
        <v>0</v>
      </c>
      <c r="BM82" s="7">
        <v>-5</v>
      </c>
      <c r="BN82" s="7">
        <v>0</v>
      </c>
      <c r="BO82" s="6"/>
      <c r="BP82" s="6">
        <f>IF(EX82&gt;=70, 6, 0)</f>
        <v>0</v>
      </c>
      <c r="BQ82" s="6">
        <v>0</v>
      </c>
      <c r="BR82" s="7"/>
      <c r="BS82" s="7">
        <v>0</v>
      </c>
      <c r="BT82" s="7">
        <v>0</v>
      </c>
      <c r="BU82" s="6">
        <v>5</v>
      </c>
      <c r="BV82" s="6">
        <v>0</v>
      </c>
      <c r="BW82" s="6">
        <f>IF(EI82&gt;=70, 5, 0)</f>
        <v>0</v>
      </c>
      <c r="BX82" s="6">
        <v>0</v>
      </c>
      <c r="BY82" s="6">
        <v>0</v>
      </c>
      <c r="BZ82" s="6">
        <v>0</v>
      </c>
      <c r="CA82" s="6">
        <v>0</v>
      </c>
      <c r="CB82" s="6">
        <v>0</v>
      </c>
      <c r="CC82" s="6">
        <v>0</v>
      </c>
      <c r="CD82" s="6">
        <v>0</v>
      </c>
      <c r="CE82" s="6">
        <v>0</v>
      </c>
      <c r="CF82" s="6">
        <v>0</v>
      </c>
      <c r="CG82" s="6">
        <v>0</v>
      </c>
      <c r="CH82" s="6">
        <v>0</v>
      </c>
      <c r="CI82" s="6">
        <v>0</v>
      </c>
      <c r="CJ82" s="7">
        <v>0</v>
      </c>
      <c r="CK82" s="7">
        <v>0</v>
      </c>
      <c r="CL82" s="7">
        <v>0</v>
      </c>
      <c r="CM82" s="6">
        <v>0</v>
      </c>
      <c r="CN82" s="6">
        <f>IF(EQ82&gt;=70, 5, 0)</f>
        <v>0</v>
      </c>
      <c r="CO82" s="6">
        <v>0</v>
      </c>
      <c r="CP82" s="6"/>
      <c r="CQ82" s="6">
        <v>0</v>
      </c>
      <c r="CR82" s="7"/>
      <c r="CS82" s="7">
        <f>IF(FA82&gt;=70, 6, 0)</f>
        <v>6</v>
      </c>
      <c r="CT82" s="7">
        <v>0</v>
      </c>
      <c r="CU82" s="6"/>
      <c r="CV82" s="7">
        <v>0</v>
      </c>
      <c r="CW82" s="7">
        <v>0</v>
      </c>
      <c r="CX82" s="7">
        <v>0</v>
      </c>
      <c r="CY82" s="7">
        <v>0</v>
      </c>
      <c r="CZ82" s="7">
        <f>IF(AND(DQ82&gt;0,DU82&gt;0),4,0)</f>
        <v>0</v>
      </c>
      <c r="DA82" s="7">
        <f>IF(AND(ED82&gt;0,EI82&gt;0,EN82&gt;0),4,0)</f>
        <v>4</v>
      </c>
      <c r="DB82" s="7">
        <f>IF(SUM(BV82,BX82,CA82,CB82,CD82,CG82,CJ82,CK82,CM82,CO82)&gt;-1,4,0)</f>
        <v>4</v>
      </c>
      <c r="DC82" s="7">
        <f>IF(FA82&gt;0,4,0)</f>
        <v>4</v>
      </c>
      <c r="DD82" s="6"/>
      <c r="DE82" s="10">
        <f>SUM(AR82:DD82)</f>
        <v>17</v>
      </c>
      <c r="DF82" s="10">
        <v>50</v>
      </c>
      <c r="DG82" s="17">
        <f>DE82+DF82</f>
        <v>67</v>
      </c>
      <c r="DH82" s="1">
        <v>34.29</v>
      </c>
      <c r="DI82" s="18">
        <v>25</v>
      </c>
      <c r="DJ82" s="18">
        <v>50</v>
      </c>
      <c r="DK82" s="29">
        <f>AVERAGE(DI82:DJ82)</f>
        <v>37.5</v>
      </c>
      <c r="DL82" s="1">
        <v>0</v>
      </c>
      <c r="DM82" s="29">
        <v>90</v>
      </c>
      <c r="DN82" s="1">
        <v>0</v>
      </c>
      <c r="DO82" s="1">
        <v>0</v>
      </c>
      <c r="DP82" s="1">
        <f>IF(DO82&gt;68, 68, DO82)</f>
        <v>0</v>
      </c>
      <c r="DQ82" s="1">
        <f>MAX(DN82,DP82)</f>
        <v>0</v>
      </c>
      <c r="DR82" s="29">
        <v>0</v>
      </c>
      <c r="DS82" s="29"/>
      <c r="DT82" s="29">
        <f>IF(DS82&gt;68,68,DS82)</f>
        <v>0</v>
      </c>
      <c r="DU82" s="29">
        <f>MAX(DR82,DT82)</f>
        <v>0</v>
      </c>
      <c r="DV82" s="18">
        <v>0</v>
      </c>
      <c r="DW82" s="18">
        <v>0</v>
      </c>
      <c r="DX82" s="1"/>
      <c r="DY82" s="15">
        <f>AVERAGE(DH82,DK82:DM82, DQ82, DU82)</f>
        <v>26.965</v>
      </c>
      <c r="DZ82" s="1">
        <v>40</v>
      </c>
      <c r="EA82" s="1">
        <v>0</v>
      </c>
      <c r="EB82" s="1">
        <v>0</v>
      </c>
      <c r="EC82" s="1">
        <f>IF(EB82&gt;68,68,EB82)</f>
        <v>0</v>
      </c>
      <c r="ED82" s="1">
        <f>MAX(DZ82:EA82,EC82)</f>
        <v>40</v>
      </c>
      <c r="EE82" s="29">
        <v>0</v>
      </c>
      <c r="EF82" s="29">
        <v>6.67</v>
      </c>
      <c r="EG82" s="29">
        <v>0</v>
      </c>
      <c r="EH82" s="29">
        <f>IF(EG82&gt;68,68,EG82)</f>
        <v>0</v>
      </c>
      <c r="EI82" s="29">
        <f>MAX(EE82:EF82)</f>
        <v>6.67</v>
      </c>
      <c r="EJ82" s="1">
        <v>0</v>
      </c>
      <c r="EK82" s="1">
        <v>13.33</v>
      </c>
      <c r="EL82" s="1">
        <v>20</v>
      </c>
      <c r="EM82" s="1">
        <f>IF(EL82&gt;68,68,EL82)</f>
        <v>20</v>
      </c>
      <c r="EN82" s="1">
        <f>MAX(EJ82:EK82,EM82)</f>
        <v>20</v>
      </c>
      <c r="EO82" s="29">
        <v>0</v>
      </c>
      <c r="EP82" s="29">
        <v>0</v>
      </c>
      <c r="EQ82" s="29"/>
      <c r="ER82" s="15">
        <f>AVERAGE(ED82,EI82,EN82,EQ82)</f>
        <v>22.223333333333333</v>
      </c>
      <c r="ES82" s="1">
        <v>0</v>
      </c>
      <c r="ET82" s="1">
        <v>8</v>
      </c>
      <c r="EU82" s="1">
        <f>MIN(MAX(ES82:ET82)+0.2*FA82, 100)</f>
        <v>22</v>
      </c>
      <c r="EV82" s="29">
        <v>50</v>
      </c>
      <c r="EW82" s="29">
        <v>0</v>
      </c>
      <c r="EX82" s="29">
        <f>MIN(MAX(EV82:EW82)+0.15*FA82, 100)</f>
        <v>60.5</v>
      </c>
      <c r="EY82" s="1">
        <v>70</v>
      </c>
      <c r="EZ82" s="1">
        <v>0</v>
      </c>
      <c r="FA82" s="1">
        <f>MAX(EY82:EZ82)</f>
        <v>70</v>
      </c>
      <c r="FB82" s="15">
        <f>AVERAGE(EU82,EX82,FA82)</f>
        <v>50.833333333333336</v>
      </c>
      <c r="FC82" s="3">
        <v>0.25</v>
      </c>
      <c r="FD82" s="3">
        <v>0.2</v>
      </c>
      <c r="FE82" s="3">
        <v>0.25</v>
      </c>
      <c r="FF82" s="3">
        <v>0.3</v>
      </c>
      <c r="FG82" s="25">
        <f>MIN(IF(C82="Yes",AQ82+DG82,0),100)</f>
        <v>69.5</v>
      </c>
      <c r="FH82" s="25">
        <f>IF(FL82&lt;0,FG82+FL82*-4,FG82)</f>
        <v>69.5</v>
      </c>
      <c r="FI82" s="25">
        <f>MIN(IF(C82="Yes",AQ82+DY82,0), 100)</f>
        <v>29.465</v>
      </c>
      <c r="FJ82" s="25">
        <f>MIN(IF(C82="Yes",AQ82+ER82,0),100)</f>
        <v>24.723333333333333</v>
      </c>
      <c r="FK82" s="25">
        <f>MIN(IF(C82="Yes",AQ82+FB82,0), 100)</f>
        <v>53.333333333333336</v>
      </c>
      <c r="FL82" s="26">
        <f>FC82*FG82+FD82*FI82+FE82*FJ82+FF82*FK82</f>
        <v>45.448833333333333</v>
      </c>
      <c r="FM82" s="26">
        <f>FC82*FH82+FD82*FI82+FE82*FJ82+FF82*FK82</f>
        <v>45.448833333333333</v>
      </c>
    </row>
    <row r="83" spans="1:169" customFormat="1" x14ac:dyDescent="0.3">
      <c r="A83">
        <v>1402019045</v>
      </c>
      <c r="B83" t="s">
        <v>106</v>
      </c>
      <c r="C83" s="2" t="s">
        <v>107</v>
      </c>
      <c r="D83" s="6"/>
      <c r="E83" s="6"/>
      <c r="F83" s="7"/>
      <c r="G83" s="7">
        <v>1</v>
      </c>
      <c r="H83" s="6">
        <v>1</v>
      </c>
      <c r="I83" s="6"/>
      <c r="J83" s="7"/>
      <c r="K83" s="7"/>
      <c r="L83" s="6"/>
      <c r="M83" s="8"/>
      <c r="N83" s="7"/>
      <c r="O83" s="7"/>
      <c r="P83" s="6"/>
      <c r="Q83" s="8"/>
      <c r="R83" s="7">
        <v>1</v>
      </c>
      <c r="S83" s="7">
        <v>1</v>
      </c>
      <c r="T83" s="6"/>
      <c r="U83" s="6"/>
      <c r="V83" s="7"/>
      <c r="W83" s="7"/>
      <c r="X83" s="6"/>
      <c r="Y83" s="6"/>
      <c r="Z83" s="7"/>
      <c r="AA83" s="7"/>
      <c r="AB83" s="6"/>
      <c r="AC83" s="6"/>
      <c r="AD83" s="7"/>
      <c r="AE83" s="8"/>
      <c r="AF83" s="10">
        <v>14</v>
      </c>
      <c r="AG83" s="10">
        <v>10</v>
      </c>
      <c r="AH83" s="10">
        <f>COUNT(D83:AE83)</f>
        <v>4</v>
      </c>
      <c r="AI83" s="22">
        <f>IF(C83="Yes",(AF83-AH83+(DG83-50)/AG83)/AF83,0)</f>
        <v>0.87142857142857133</v>
      </c>
      <c r="AJ83" s="11">
        <f>SUM(D83:AE83)</f>
        <v>4</v>
      </c>
      <c r="AK83" s="10">
        <f>MAX(AJ83-AL83-AM83,0)*-1</f>
        <v>0</v>
      </c>
      <c r="AL83" s="10">
        <v>10</v>
      </c>
      <c r="AM83" s="10">
        <v>3</v>
      </c>
      <c r="AN83" s="7">
        <f>AJ83+AK83+AO83</f>
        <v>4</v>
      </c>
      <c r="AO83" s="6"/>
      <c r="AP83" s="3">
        <v>0.5</v>
      </c>
      <c r="AQ83" s="15">
        <f>MIN(AN83,AL83)*AP83</f>
        <v>2</v>
      </c>
      <c r="AR83" s="6">
        <v>0</v>
      </c>
      <c r="AS83" s="6">
        <v>0</v>
      </c>
      <c r="AT83" s="6">
        <v>8</v>
      </c>
      <c r="AU83" s="6">
        <v>0</v>
      </c>
      <c r="AV83" s="7"/>
      <c r="AW83" s="7">
        <v>0</v>
      </c>
      <c r="AX83" s="7"/>
      <c r="AY83" s="7">
        <v>0</v>
      </c>
      <c r="AZ83" s="6"/>
      <c r="BA83" s="6">
        <v>3</v>
      </c>
      <c r="BB83" s="6"/>
      <c r="BC83" s="6">
        <v>0</v>
      </c>
      <c r="BD83" s="7"/>
      <c r="BE83" s="7">
        <f>IF(ED83&gt;=70, 5, 0)</f>
        <v>0</v>
      </c>
      <c r="BF83" s="7"/>
      <c r="BG83" s="7"/>
      <c r="BH83" s="7">
        <v>0</v>
      </c>
      <c r="BI83" s="6"/>
      <c r="BJ83" s="6">
        <f>IF(EU83&gt;=70, 6, 0)</f>
        <v>0</v>
      </c>
      <c r="BK83" s="6">
        <v>-5</v>
      </c>
      <c r="BL83" s="7">
        <v>0</v>
      </c>
      <c r="BM83" s="7">
        <v>-5</v>
      </c>
      <c r="BN83" s="7">
        <v>0</v>
      </c>
      <c r="BO83" s="6"/>
      <c r="BP83" s="6">
        <f>IF(EX83&gt;=70, 6, 0)</f>
        <v>0</v>
      </c>
      <c r="BQ83" s="6">
        <v>0</v>
      </c>
      <c r="BR83" s="7"/>
      <c r="BS83" s="7">
        <v>0</v>
      </c>
      <c r="BT83" s="7">
        <v>0</v>
      </c>
      <c r="BU83" s="6"/>
      <c r="BV83" s="6">
        <v>0</v>
      </c>
      <c r="BW83" s="6">
        <f>IF(EI83&gt;=70, 5, 0)</f>
        <v>0</v>
      </c>
      <c r="BX83" s="6">
        <v>0</v>
      </c>
      <c r="BY83" s="6">
        <v>0</v>
      </c>
      <c r="BZ83" s="6">
        <v>0</v>
      </c>
      <c r="CA83" s="6">
        <v>0</v>
      </c>
      <c r="CB83" s="6">
        <v>0</v>
      </c>
      <c r="CC83" s="6">
        <v>0</v>
      </c>
      <c r="CD83" s="6">
        <v>0</v>
      </c>
      <c r="CE83" s="6">
        <v>0</v>
      </c>
      <c r="CF83" s="6">
        <v>0</v>
      </c>
      <c r="CG83" s="6">
        <v>0</v>
      </c>
      <c r="CH83" s="6">
        <v>0</v>
      </c>
      <c r="CI83" s="6">
        <v>0</v>
      </c>
      <c r="CJ83" s="7">
        <v>0</v>
      </c>
      <c r="CK83" s="7">
        <v>-5</v>
      </c>
      <c r="CL83" s="7">
        <v>0</v>
      </c>
      <c r="CM83" s="6">
        <v>0</v>
      </c>
      <c r="CN83" s="6">
        <f>IF(EQ83&gt;=70, 5, 0)</f>
        <v>0</v>
      </c>
      <c r="CO83" s="6">
        <v>0</v>
      </c>
      <c r="CP83" s="6"/>
      <c r="CQ83" s="6">
        <v>0</v>
      </c>
      <c r="CR83" s="7"/>
      <c r="CS83" s="7">
        <f>IF(FA83&gt;=70, 6, 0)</f>
        <v>0</v>
      </c>
      <c r="CT83" s="7">
        <v>0</v>
      </c>
      <c r="CU83" s="6"/>
      <c r="CV83" s="7">
        <v>6</v>
      </c>
      <c r="CW83" s="7">
        <v>6</v>
      </c>
      <c r="CX83" s="7">
        <v>10</v>
      </c>
      <c r="CY83" s="7">
        <v>0</v>
      </c>
      <c r="CZ83" s="7">
        <f>IF(AND(DQ83&gt;0,DU83&gt;0),4,0)</f>
        <v>0</v>
      </c>
      <c r="DA83" s="7">
        <f>IF(AND(ED83&gt;0,EI83&gt;0,EN83&gt;0),4,0)</f>
        <v>4</v>
      </c>
      <c r="DB83" s="7">
        <f>IF(SUM(BV83,BX83,CA83,CB83,CD83,CG83,CJ83,CK83,CM83,CO83)&gt;-1,4,0)</f>
        <v>0</v>
      </c>
      <c r="DC83" s="7">
        <f>IF(FA83&gt;0,4,0)</f>
        <v>0</v>
      </c>
      <c r="DD83" s="6"/>
      <c r="DE83" s="10">
        <f>SUM(AR83:DD83)</f>
        <v>22</v>
      </c>
      <c r="DF83" s="10">
        <v>50</v>
      </c>
      <c r="DG83" s="17">
        <f>DE83+DF83</f>
        <v>72</v>
      </c>
      <c r="DH83" s="1">
        <v>88.57</v>
      </c>
      <c r="DI83" s="18">
        <v>50</v>
      </c>
      <c r="DJ83" s="18">
        <v>100</v>
      </c>
      <c r="DK83" s="29">
        <f>AVERAGE(DI83:DJ83)</f>
        <v>75</v>
      </c>
      <c r="DL83" s="1">
        <v>0</v>
      </c>
      <c r="DM83" s="29">
        <v>45</v>
      </c>
      <c r="DN83" s="1">
        <v>0</v>
      </c>
      <c r="DO83" s="1">
        <v>0</v>
      </c>
      <c r="DP83" s="1">
        <f>IF(DO83&gt;68, 68, DO83)</f>
        <v>0</v>
      </c>
      <c r="DQ83" s="1">
        <f>MAX(DN83,DP83)</f>
        <v>0</v>
      </c>
      <c r="DR83" s="29">
        <v>0</v>
      </c>
      <c r="DS83" s="29">
        <v>32</v>
      </c>
      <c r="DT83" s="29">
        <f>IF(DS83&gt;68,68,DS83)</f>
        <v>32</v>
      </c>
      <c r="DU83" s="29">
        <f>MAX(DR83,DT83)</f>
        <v>32</v>
      </c>
      <c r="DV83" s="18">
        <v>0</v>
      </c>
      <c r="DW83" s="18">
        <v>0</v>
      </c>
      <c r="DX83" s="1"/>
      <c r="DY83" s="15">
        <f>AVERAGE(DH83,DK83:DM83, DQ83, DU83)</f>
        <v>40.094999999999999</v>
      </c>
      <c r="DZ83" s="1">
        <v>46.67</v>
      </c>
      <c r="EA83" s="1">
        <v>60</v>
      </c>
      <c r="EB83" s="1">
        <v>0</v>
      </c>
      <c r="EC83" s="1">
        <f>IF(EB83&gt;68,68,EB83)</f>
        <v>0</v>
      </c>
      <c r="ED83" s="1">
        <f>MAX(DZ83:EA83,EC83)</f>
        <v>60</v>
      </c>
      <c r="EE83" s="29">
        <v>0</v>
      </c>
      <c r="EF83" s="29">
        <v>40</v>
      </c>
      <c r="EG83" s="29">
        <v>46.67</v>
      </c>
      <c r="EH83" s="29">
        <f>IF(EG83&gt;68,68,EG83)</f>
        <v>46.67</v>
      </c>
      <c r="EI83" s="29">
        <f>MAX(EE83:EF83)</f>
        <v>40</v>
      </c>
      <c r="EJ83" s="1">
        <v>0</v>
      </c>
      <c r="EK83" s="1">
        <v>33.33</v>
      </c>
      <c r="EL83" s="1">
        <v>46.67</v>
      </c>
      <c r="EM83" s="1">
        <f>IF(EL83&gt;68,68,EL83)</f>
        <v>46.67</v>
      </c>
      <c r="EN83" s="1">
        <f>MAX(EJ83:EK83,EM83)</f>
        <v>46.67</v>
      </c>
      <c r="EO83" s="29">
        <v>0</v>
      </c>
      <c r="EP83" s="29">
        <v>0</v>
      </c>
      <c r="EQ83" s="29"/>
      <c r="ER83" s="15">
        <f>AVERAGE(ED83,EI83,EN83,EQ83)</f>
        <v>48.890000000000008</v>
      </c>
      <c r="ES83" s="1">
        <v>0</v>
      </c>
      <c r="ET83" s="1">
        <v>0</v>
      </c>
      <c r="EU83" s="1">
        <f>MIN(MAX(ES83:ET83)+0.2*FA83, 100)</f>
        <v>0</v>
      </c>
      <c r="EV83" s="29">
        <v>50</v>
      </c>
      <c r="EW83" s="29">
        <v>0</v>
      </c>
      <c r="EX83" s="29">
        <f>MIN(MAX(EV83:EW83)+0.15*FA83, 100)</f>
        <v>50</v>
      </c>
      <c r="EY83" s="1">
        <v>0</v>
      </c>
      <c r="EZ83" s="1">
        <v>0</v>
      </c>
      <c r="FA83" s="1">
        <f>MAX(EY83:EZ83)</f>
        <v>0</v>
      </c>
      <c r="FB83" s="15">
        <f>AVERAGE(EU83,EX83,FA83)</f>
        <v>16.666666666666668</v>
      </c>
      <c r="FC83" s="3">
        <v>0.25</v>
      </c>
      <c r="FD83" s="3">
        <v>0.2</v>
      </c>
      <c r="FE83" s="3">
        <v>0.25</v>
      </c>
      <c r="FF83" s="3">
        <v>0.3</v>
      </c>
      <c r="FG83" s="25">
        <f>MIN(IF(C83="Yes",AQ83+DG83,0),100)</f>
        <v>74</v>
      </c>
      <c r="FH83" s="25">
        <f>IF(FL83&lt;0,FG83+FL83*-4,FG83)</f>
        <v>74</v>
      </c>
      <c r="FI83" s="25">
        <f>MIN(IF(C83="Yes",AQ83+DY83,0), 100)</f>
        <v>42.094999999999999</v>
      </c>
      <c r="FJ83" s="25">
        <f>MIN(IF(C83="Yes",AQ83+ER83,0),100)</f>
        <v>50.890000000000008</v>
      </c>
      <c r="FK83" s="25">
        <f>MIN(IF(C83="Yes",AQ83+FB83,0), 100)</f>
        <v>18.666666666666668</v>
      </c>
      <c r="FL83" s="26">
        <f>FC83*FG83+FD83*FI83+FE83*FJ83+FF83*FK83</f>
        <v>45.241500000000002</v>
      </c>
      <c r="FM83" s="26">
        <f>FC83*FH83+FD83*FI83+FE83*FJ83+FF83*FK83</f>
        <v>45.241500000000002</v>
      </c>
    </row>
    <row r="84" spans="1:169" customFormat="1" x14ac:dyDescent="0.3">
      <c r="A84">
        <v>1402019074</v>
      </c>
      <c r="B84" t="s">
        <v>106</v>
      </c>
      <c r="C84" s="2" t="s">
        <v>107</v>
      </c>
      <c r="D84" s="6">
        <v>1</v>
      </c>
      <c r="E84" s="6"/>
      <c r="F84" s="7">
        <v>1</v>
      </c>
      <c r="G84" s="7">
        <v>1</v>
      </c>
      <c r="H84" s="6">
        <v>1</v>
      </c>
      <c r="I84" s="6">
        <v>1</v>
      </c>
      <c r="J84" s="7">
        <v>1</v>
      </c>
      <c r="K84" s="7"/>
      <c r="L84" s="6"/>
      <c r="M84" s="8"/>
      <c r="N84" s="7"/>
      <c r="O84" s="7"/>
      <c r="P84" s="6"/>
      <c r="Q84" s="8"/>
      <c r="R84" s="7"/>
      <c r="S84" s="7">
        <v>1</v>
      </c>
      <c r="T84" s="6"/>
      <c r="U84" s="6"/>
      <c r="V84" s="7"/>
      <c r="W84" s="7"/>
      <c r="X84" s="6"/>
      <c r="Y84" s="6"/>
      <c r="Z84" s="7"/>
      <c r="AA84" s="7"/>
      <c r="AB84" s="6"/>
      <c r="AC84" s="6"/>
      <c r="AD84" s="7"/>
      <c r="AE84" s="8"/>
      <c r="AF84" s="10">
        <v>14</v>
      </c>
      <c r="AG84" s="10">
        <v>10</v>
      </c>
      <c r="AH84" s="10">
        <f>COUNT(D84:AE84)</f>
        <v>7</v>
      </c>
      <c r="AI84" s="22">
        <f>IF(C84="Yes",(AF84-AH84+(DG84-50)/AG84)/AF84,0)</f>
        <v>0.57857142857142851</v>
      </c>
      <c r="AJ84" s="11">
        <f>SUM(D84:AE84)</f>
        <v>7</v>
      </c>
      <c r="AK84" s="10">
        <f>MAX(AJ84-AL84-AM84,0)*-1</f>
        <v>0</v>
      </c>
      <c r="AL84" s="10">
        <v>10</v>
      </c>
      <c r="AM84" s="10">
        <v>3</v>
      </c>
      <c r="AN84" s="7">
        <f>AJ84+AK84+AO84</f>
        <v>7</v>
      </c>
      <c r="AO84" s="6"/>
      <c r="AP84" s="3">
        <v>0.5</v>
      </c>
      <c r="AQ84" s="15">
        <f>MIN(AN84,AL84)*AP84</f>
        <v>3.5</v>
      </c>
      <c r="AR84" s="6">
        <v>0</v>
      </c>
      <c r="AS84" s="6">
        <v>0</v>
      </c>
      <c r="AT84" s="6">
        <v>4</v>
      </c>
      <c r="AU84" s="6">
        <v>0</v>
      </c>
      <c r="AV84" s="7">
        <v>-5</v>
      </c>
      <c r="AW84" s="7">
        <v>0</v>
      </c>
      <c r="AX84" s="7"/>
      <c r="AY84" s="7">
        <v>0</v>
      </c>
      <c r="AZ84" s="6"/>
      <c r="BA84" s="6">
        <v>3</v>
      </c>
      <c r="BB84" s="6"/>
      <c r="BC84" s="6">
        <v>0</v>
      </c>
      <c r="BD84" s="7"/>
      <c r="BE84" s="7">
        <f>IF(ED84&gt;=70, 5, 0)</f>
        <v>0</v>
      </c>
      <c r="BF84" s="7"/>
      <c r="BG84" s="7"/>
      <c r="BH84" s="7">
        <v>0</v>
      </c>
      <c r="BI84" s="6"/>
      <c r="BJ84" s="6">
        <f>IF(EU84&gt;=70, 6, 0)</f>
        <v>0</v>
      </c>
      <c r="BK84" s="6">
        <v>0</v>
      </c>
      <c r="BL84" s="7">
        <v>0</v>
      </c>
      <c r="BM84" s="7">
        <v>0</v>
      </c>
      <c r="BN84" s="7">
        <v>0</v>
      </c>
      <c r="BO84" s="6"/>
      <c r="BP84" s="6">
        <f>IF(EX84&gt;=70, 6, 0)</f>
        <v>0</v>
      </c>
      <c r="BQ84" s="6">
        <v>0</v>
      </c>
      <c r="BR84" s="7"/>
      <c r="BS84" s="7">
        <v>0</v>
      </c>
      <c r="BT84" s="7">
        <v>0</v>
      </c>
      <c r="BU84" s="6"/>
      <c r="BV84" s="6">
        <v>0</v>
      </c>
      <c r="BW84" s="6">
        <f>IF(EI84&gt;=70, 5, 0)</f>
        <v>0</v>
      </c>
      <c r="BX84" s="6">
        <v>0</v>
      </c>
      <c r="BY84" s="6">
        <v>0</v>
      </c>
      <c r="BZ84" s="6">
        <v>0</v>
      </c>
      <c r="CA84" s="6">
        <v>0</v>
      </c>
      <c r="CB84" s="6">
        <v>0</v>
      </c>
      <c r="CC84" s="6">
        <v>0</v>
      </c>
      <c r="CD84" s="6">
        <v>0</v>
      </c>
      <c r="CE84" s="6">
        <v>0</v>
      </c>
      <c r="CF84" s="6">
        <v>0</v>
      </c>
      <c r="CG84" s="6">
        <v>0</v>
      </c>
      <c r="CH84" s="6">
        <v>0</v>
      </c>
      <c r="CI84" s="6">
        <v>0</v>
      </c>
      <c r="CJ84" s="7">
        <v>0</v>
      </c>
      <c r="CK84" s="7">
        <v>-5</v>
      </c>
      <c r="CL84" s="7">
        <v>0</v>
      </c>
      <c r="CM84" s="6">
        <v>0</v>
      </c>
      <c r="CN84" s="6">
        <f>IF(EQ84&gt;=70, 5, 0)</f>
        <v>0</v>
      </c>
      <c r="CO84" s="6">
        <v>0</v>
      </c>
      <c r="CP84" s="6"/>
      <c r="CQ84" s="6">
        <v>0</v>
      </c>
      <c r="CR84" s="7"/>
      <c r="CS84" s="7">
        <f>IF(FA84&gt;=70, 6, 0)</f>
        <v>0</v>
      </c>
      <c r="CT84" s="7">
        <v>-5</v>
      </c>
      <c r="CU84" s="6"/>
      <c r="CV84" s="7">
        <v>0</v>
      </c>
      <c r="CW84" s="7">
        <v>0</v>
      </c>
      <c r="CX84" s="7">
        <v>15</v>
      </c>
      <c r="CY84" s="7">
        <v>0</v>
      </c>
      <c r="CZ84" s="7">
        <f>IF(AND(DQ84&gt;0,DU84&gt;0),4,0)</f>
        <v>0</v>
      </c>
      <c r="DA84" s="7">
        <f>IF(AND(ED84&gt;0,EI84&gt;0,EN84&gt;0),4,0)</f>
        <v>4</v>
      </c>
      <c r="DB84" s="7">
        <f>IF(SUM(BV84,BX84,CA84,CB84,CD84,CG84,CJ84,CK84,CM84,CO84)&gt;-1,4,0)</f>
        <v>0</v>
      </c>
      <c r="DC84" s="7">
        <f>IF(FA84&gt;0,4,0)</f>
        <v>0</v>
      </c>
      <c r="DD84" s="6"/>
      <c r="DE84" s="10">
        <f>SUM(AR84:DD84)</f>
        <v>11</v>
      </c>
      <c r="DF84" s="10">
        <v>50</v>
      </c>
      <c r="DG84" s="17">
        <f>DE84+DF84</f>
        <v>61</v>
      </c>
      <c r="DH84" s="1">
        <v>80</v>
      </c>
      <c r="DI84" s="18">
        <v>50</v>
      </c>
      <c r="DJ84" s="18">
        <v>100</v>
      </c>
      <c r="DK84" s="29">
        <f>AVERAGE(DI84:DJ84)</f>
        <v>75</v>
      </c>
      <c r="DL84" s="1">
        <v>80</v>
      </c>
      <c r="DM84" s="29">
        <v>45</v>
      </c>
      <c r="DN84" s="1">
        <v>0</v>
      </c>
      <c r="DO84" s="1">
        <v>0</v>
      </c>
      <c r="DP84" s="1">
        <f>IF(DO84&gt;68, 68, DO84)</f>
        <v>0</v>
      </c>
      <c r="DQ84" s="1">
        <f>MAX(DN84,DP84)</f>
        <v>0</v>
      </c>
      <c r="DR84" s="29">
        <v>0</v>
      </c>
      <c r="DS84" s="29"/>
      <c r="DT84" s="29">
        <f>IF(DS84&gt;68,68,DS84)</f>
        <v>0</v>
      </c>
      <c r="DU84" s="29">
        <f>MAX(DR84,DT84)</f>
        <v>0</v>
      </c>
      <c r="DV84" s="18">
        <v>0</v>
      </c>
      <c r="DW84" s="18">
        <v>0</v>
      </c>
      <c r="DX84" s="1"/>
      <c r="DY84" s="15">
        <f>AVERAGE(DH84,DK84:DM84, DQ84, DU84)</f>
        <v>46.666666666666664</v>
      </c>
      <c r="DZ84" s="1">
        <v>13.33</v>
      </c>
      <c r="EA84" s="1">
        <v>46.67</v>
      </c>
      <c r="EB84" s="1">
        <v>60</v>
      </c>
      <c r="EC84" s="1">
        <f>IF(EB84&gt;68,68,EB84)</f>
        <v>60</v>
      </c>
      <c r="ED84" s="1">
        <f>MAX(DZ84:EA84,EC84)</f>
        <v>60</v>
      </c>
      <c r="EE84" s="29">
        <v>16.670000000000002</v>
      </c>
      <c r="EF84" s="29">
        <v>0</v>
      </c>
      <c r="EG84" s="29">
        <v>13.33</v>
      </c>
      <c r="EH84" s="29">
        <f>IF(EG84&gt;68,68,EG84)</f>
        <v>13.33</v>
      </c>
      <c r="EI84" s="29">
        <f>MAX(EE84:EF84)</f>
        <v>16.670000000000002</v>
      </c>
      <c r="EJ84" s="1">
        <v>16.670000000000002</v>
      </c>
      <c r="EK84" s="1">
        <v>6.67</v>
      </c>
      <c r="EL84" s="1">
        <v>86.67</v>
      </c>
      <c r="EM84" s="1">
        <f>IF(EL84&gt;68,68,EL84)</f>
        <v>68</v>
      </c>
      <c r="EN84" s="1">
        <f>MAX(EJ84:EK84,EM84)</f>
        <v>68</v>
      </c>
      <c r="EO84" s="29">
        <v>0</v>
      </c>
      <c r="EP84" s="29">
        <v>0</v>
      </c>
      <c r="EQ84" s="29"/>
      <c r="ER84" s="15">
        <f>AVERAGE(ED84,EI84,EN84,EQ84)</f>
        <v>48.223333333333336</v>
      </c>
      <c r="ES84" s="1">
        <v>0</v>
      </c>
      <c r="ET84" s="1">
        <v>0</v>
      </c>
      <c r="EU84" s="1">
        <f>MIN(MAX(ES84:ET84)+0.2*FA84, 100)</f>
        <v>0</v>
      </c>
      <c r="EV84" s="29">
        <v>50</v>
      </c>
      <c r="EW84" s="29">
        <v>0</v>
      </c>
      <c r="EX84" s="29">
        <f>MIN(MAX(EV84:EW84)+0.15*FA84, 100)</f>
        <v>50</v>
      </c>
      <c r="EY84" s="1">
        <v>0</v>
      </c>
      <c r="EZ84" s="1">
        <v>0</v>
      </c>
      <c r="FA84" s="1">
        <f>MAX(EY84:EZ84)</f>
        <v>0</v>
      </c>
      <c r="FB84" s="15">
        <f>AVERAGE(EU84,EX84,FA84)</f>
        <v>16.666666666666668</v>
      </c>
      <c r="FC84" s="3">
        <v>0.25</v>
      </c>
      <c r="FD84" s="3">
        <v>0.2</v>
      </c>
      <c r="FE84" s="3">
        <v>0.25</v>
      </c>
      <c r="FF84" s="3">
        <v>0.3</v>
      </c>
      <c r="FG84" s="25">
        <f>MIN(IF(C84="Yes",AQ84+DG84,0),100)</f>
        <v>64.5</v>
      </c>
      <c r="FH84" s="25">
        <f>IF(FL84&lt;0,FG84+FL84*-4,FG84)</f>
        <v>64.5</v>
      </c>
      <c r="FI84" s="25">
        <f>MIN(IF(C84="Yes",AQ84+DY84,0), 100)</f>
        <v>50.166666666666664</v>
      </c>
      <c r="FJ84" s="25">
        <f>MIN(IF(C84="Yes",AQ84+ER84,0),100)</f>
        <v>51.723333333333336</v>
      </c>
      <c r="FK84" s="25">
        <f>MIN(IF(C84="Yes",AQ84+FB84,0), 100)</f>
        <v>20.166666666666668</v>
      </c>
      <c r="FL84" s="26">
        <f>FC84*FG84+FD84*FI84+FE84*FJ84+FF84*FK84</f>
        <v>45.139166666666661</v>
      </c>
      <c r="FM84" s="26">
        <f>FC84*FH84+FD84*FI84+FE84*FJ84+FF84*FK84</f>
        <v>45.139166666666661</v>
      </c>
    </row>
    <row r="85" spans="1:169" customFormat="1" x14ac:dyDescent="0.3">
      <c r="A85">
        <v>1402019021</v>
      </c>
      <c r="B85" t="s">
        <v>105</v>
      </c>
      <c r="C85" s="2" t="s">
        <v>107</v>
      </c>
      <c r="D85" s="6"/>
      <c r="E85" s="6"/>
      <c r="F85" s="7"/>
      <c r="G85" s="7">
        <v>1</v>
      </c>
      <c r="H85" s="6"/>
      <c r="I85" s="6"/>
      <c r="J85" s="7"/>
      <c r="K85" s="7"/>
      <c r="L85" s="6"/>
      <c r="M85" s="8"/>
      <c r="N85" s="7"/>
      <c r="O85" s="7"/>
      <c r="P85" s="6"/>
      <c r="Q85" s="8"/>
      <c r="R85" s="7">
        <v>1</v>
      </c>
      <c r="S85" s="7">
        <v>1</v>
      </c>
      <c r="T85" s="6"/>
      <c r="U85" s="16"/>
      <c r="V85" s="7"/>
      <c r="W85" s="7"/>
      <c r="X85" s="6"/>
      <c r="Y85" s="6"/>
      <c r="Z85" s="7"/>
      <c r="AA85" s="7"/>
      <c r="AB85" s="6"/>
      <c r="AC85" s="6"/>
      <c r="AD85" s="7"/>
      <c r="AE85" s="8"/>
      <c r="AF85" s="10">
        <v>14</v>
      </c>
      <c r="AG85" s="10">
        <v>10</v>
      </c>
      <c r="AH85" s="10">
        <f>COUNT(D85:AE85)</f>
        <v>3</v>
      </c>
      <c r="AI85" s="22">
        <f>IF(C85="Yes",(AF85-AH85+(DG85-50)/AG85)/AF85,0)</f>
        <v>1.1071428571428572</v>
      </c>
      <c r="AJ85" s="11">
        <f>SUM(D85:AE85)</f>
        <v>3</v>
      </c>
      <c r="AK85" s="10">
        <f>MAX(AJ85-AL85-AM85,0)*-1</f>
        <v>0</v>
      </c>
      <c r="AL85" s="10">
        <v>10</v>
      </c>
      <c r="AM85" s="10">
        <v>3</v>
      </c>
      <c r="AN85" s="7">
        <f>AJ85+AK85+AO85</f>
        <v>3</v>
      </c>
      <c r="AO85" s="6"/>
      <c r="AP85" s="3">
        <v>0.5</v>
      </c>
      <c r="AQ85" s="15">
        <f>MIN(AN85,AL85)*AP85</f>
        <v>1.5</v>
      </c>
      <c r="AR85" s="6">
        <v>0</v>
      </c>
      <c r="AS85" s="6">
        <v>0</v>
      </c>
      <c r="AT85" s="6">
        <v>3</v>
      </c>
      <c r="AU85" s="6">
        <v>0</v>
      </c>
      <c r="AV85" s="7"/>
      <c r="AW85" s="7">
        <v>0</v>
      </c>
      <c r="AX85" s="7"/>
      <c r="AY85" s="7">
        <v>-5</v>
      </c>
      <c r="AZ85" s="6"/>
      <c r="BA85" s="6">
        <v>0</v>
      </c>
      <c r="BB85" s="6"/>
      <c r="BC85" s="6">
        <v>0</v>
      </c>
      <c r="BD85" s="7"/>
      <c r="BE85" s="7">
        <f>IF(ED85&gt;=70, 5, 0)</f>
        <v>0</v>
      </c>
      <c r="BF85" s="7"/>
      <c r="BG85" s="7"/>
      <c r="BH85" s="7">
        <v>0</v>
      </c>
      <c r="BI85" s="6"/>
      <c r="BJ85" s="6">
        <f>IF(EU85&gt;=70, 6, 0)</f>
        <v>0</v>
      </c>
      <c r="BK85" s="6">
        <v>-5</v>
      </c>
      <c r="BL85" s="7">
        <v>0</v>
      </c>
      <c r="BM85" s="7">
        <v>-5</v>
      </c>
      <c r="BN85" s="7">
        <v>0</v>
      </c>
      <c r="BO85" s="6">
        <v>2</v>
      </c>
      <c r="BP85" s="6">
        <f>IF(EX85&gt;=70, 6, 0)</f>
        <v>0</v>
      </c>
      <c r="BQ85" s="6">
        <v>0</v>
      </c>
      <c r="BR85" s="7"/>
      <c r="BS85" s="7">
        <v>0</v>
      </c>
      <c r="BT85" s="7">
        <v>0</v>
      </c>
      <c r="BU85" s="6">
        <v>5</v>
      </c>
      <c r="BV85" s="6">
        <v>0</v>
      </c>
      <c r="BW85" s="6">
        <f>IF(EI85&gt;=70, 5, 0)</f>
        <v>0</v>
      </c>
      <c r="BX85" s="6">
        <v>0</v>
      </c>
      <c r="BY85" s="6">
        <v>0</v>
      </c>
      <c r="BZ85" s="6">
        <v>0</v>
      </c>
      <c r="CA85" s="6">
        <v>0</v>
      </c>
      <c r="CB85" s="6">
        <v>0</v>
      </c>
      <c r="CC85" s="6">
        <v>0</v>
      </c>
      <c r="CD85" s="6">
        <v>0</v>
      </c>
      <c r="CE85" s="6">
        <v>0</v>
      </c>
      <c r="CF85" s="6">
        <v>0</v>
      </c>
      <c r="CG85" s="6">
        <v>0</v>
      </c>
      <c r="CH85" s="6">
        <v>0</v>
      </c>
      <c r="CI85" s="6">
        <v>0</v>
      </c>
      <c r="CJ85" s="7">
        <v>0</v>
      </c>
      <c r="CK85" s="7">
        <v>0</v>
      </c>
      <c r="CL85" s="7">
        <v>0</v>
      </c>
      <c r="CM85" s="6">
        <v>0</v>
      </c>
      <c r="CN85" s="6">
        <f>IF(EQ85&gt;=70, 5, 0)</f>
        <v>0</v>
      </c>
      <c r="CO85" s="6">
        <v>0</v>
      </c>
      <c r="CP85" s="6"/>
      <c r="CQ85" s="6">
        <v>0</v>
      </c>
      <c r="CR85" s="7"/>
      <c r="CS85" s="7">
        <f>IF(FA85&gt;=70, 6, 0)</f>
        <v>0</v>
      </c>
      <c r="CT85" s="7">
        <v>-5</v>
      </c>
      <c r="CU85" s="6">
        <v>20</v>
      </c>
      <c r="CV85" s="7">
        <v>6</v>
      </c>
      <c r="CW85" s="7">
        <v>6</v>
      </c>
      <c r="CX85" s="7">
        <v>10</v>
      </c>
      <c r="CY85" s="7">
        <v>0</v>
      </c>
      <c r="CZ85" s="7">
        <f>IF(AND(DQ85&gt;0,DU85&gt;0),4,0)</f>
        <v>0</v>
      </c>
      <c r="DA85" s="7">
        <f>IF(AND(ED85&gt;0,EI85&gt;0,EN85&gt;0),4,0)</f>
        <v>4</v>
      </c>
      <c r="DB85" s="7">
        <f>IF(SUM(BV85,BX85,CA85,CB85,CD85,CG85,CJ85,CK85,CM85,CO85)&gt;-1,4,0)</f>
        <v>4</v>
      </c>
      <c r="DC85" s="7">
        <f>IF(FA85&gt;0,4,0)</f>
        <v>0</v>
      </c>
      <c r="DD85" s="6">
        <f>5</f>
        <v>5</v>
      </c>
      <c r="DE85" s="10">
        <f>SUM(AR85:DD85)</f>
        <v>45</v>
      </c>
      <c r="DF85" s="10">
        <v>50</v>
      </c>
      <c r="DG85" s="17">
        <f>DE85+DF85</f>
        <v>95</v>
      </c>
      <c r="DH85" s="1">
        <v>71.430000000000007</v>
      </c>
      <c r="DI85" s="18">
        <v>25</v>
      </c>
      <c r="DJ85" s="18">
        <v>50</v>
      </c>
      <c r="DK85" s="29">
        <f>AVERAGE(DI85:DJ85)</f>
        <v>37.5</v>
      </c>
      <c r="DL85" s="1">
        <v>0</v>
      </c>
      <c r="DM85" s="29">
        <v>100</v>
      </c>
      <c r="DN85" s="1">
        <v>0</v>
      </c>
      <c r="DO85" s="1">
        <v>0</v>
      </c>
      <c r="DP85" s="1">
        <f>IF(DO85&gt;68, 68, DO85)</f>
        <v>0</v>
      </c>
      <c r="DQ85" s="1">
        <f>MAX(DN85,DP85)</f>
        <v>0</v>
      </c>
      <c r="DR85" s="29">
        <v>0</v>
      </c>
      <c r="DS85" s="29">
        <v>0</v>
      </c>
      <c r="DT85" s="29">
        <f>IF(DS85&gt;68,68,DS85)</f>
        <v>0</v>
      </c>
      <c r="DU85" s="29">
        <f>MAX(DR85,DT85)</f>
        <v>0</v>
      </c>
      <c r="DV85" s="18">
        <v>0</v>
      </c>
      <c r="DW85" s="18">
        <v>0</v>
      </c>
      <c r="DX85" s="1"/>
      <c r="DY85" s="15">
        <f>AVERAGE(DH85,DK85:DM85, DQ85, DU85)</f>
        <v>34.821666666666665</v>
      </c>
      <c r="DZ85" s="1">
        <v>46.67</v>
      </c>
      <c r="EA85" s="1">
        <v>20</v>
      </c>
      <c r="EB85" s="1">
        <v>20</v>
      </c>
      <c r="EC85" s="1">
        <f>IF(EB85&gt;68,68,EB85)</f>
        <v>20</v>
      </c>
      <c r="ED85" s="1">
        <f>MAX(DZ85:EA85,EC85)</f>
        <v>46.67</v>
      </c>
      <c r="EE85" s="29">
        <v>22.22</v>
      </c>
      <c r="EF85" s="29">
        <v>46.67</v>
      </c>
      <c r="EG85" s="29">
        <v>60</v>
      </c>
      <c r="EH85" s="29">
        <f>IF(EG85&gt;68,68,EG85)</f>
        <v>60</v>
      </c>
      <c r="EI85" s="29">
        <f>MAX(EE85:EF85)</f>
        <v>46.67</v>
      </c>
      <c r="EJ85" s="1">
        <v>22.22</v>
      </c>
      <c r="EK85" s="1">
        <v>60</v>
      </c>
      <c r="EL85" s="1">
        <v>0</v>
      </c>
      <c r="EM85" s="1">
        <f>IF(EL85&gt;68,68,EL85)</f>
        <v>0</v>
      </c>
      <c r="EN85" s="1">
        <f>MAX(EJ85:EK85,EM85)</f>
        <v>60</v>
      </c>
      <c r="EO85" s="29">
        <v>0</v>
      </c>
      <c r="EP85" s="29">
        <v>0</v>
      </c>
      <c r="EQ85" s="29"/>
      <c r="ER85" s="15">
        <f>AVERAGE(ED85,EI85,EN85,EQ85)</f>
        <v>51.113333333333337</v>
      </c>
      <c r="ES85" s="1">
        <v>0</v>
      </c>
      <c r="ET85" s="1">
        <v>0</v>
      </c>
      <c r="EU85" s="1">
        <f>MIN(MAX(ES85:ET85)+0.2*FA85, 100)</f>
        <v>0</v>
      </c>
      <c r="EV85" s="29">
        <v>0</v>
      </c>
      <c r="EW85" s="29">
        <v>0</v>
      </c>
      <c r="EX85" s="29">
        <f>MIN(MAX(EV85:EW85)+0.15*FA85, 100)</f>
        <v>0</v>
      </c>
      <c r="EY85" s="1">
        <v>0</v>
      </c>
      <c r="EZ85" s="1">
        <v>0</v>
      </c>
      <c r="FA85" s="1">
        <f>MAX(EY85:EZ85)</f>
        <v>0</v>
      </c>
      <c r="FB85" s="15">
        <f>AVERAGE(EU85,EX85,FA85)</f>
        <v>0</v>
      </c>
      <c r="FC85" s="3">
        <v>0.25</v>
      </c>
      <c r="FD85" s="3">
        <v>0.2</v>
      </c>
      <c r="FE85" s="3">
        <v>0.25</v>
      </c>
      <c r="FF85" s="3">
        <v>0.3</v>
      </c>
      <c r="FG85" s="25">
        <f>MIN(IF(C85="Yes",AQ85+DG85,0),100)</f>
        <v>96.5</v>
      </c>
      <c r="FH85" s="25">
        <f>IF(FL85&lt;0,FG85+FL85*-4,FG85)</f>
        <v>96.5</v>
      </c>
      <c r="FI85" s="25">
        <f>MIN(IF(C85="Yes",AQ85+DY85,0), 100)</f>
        <v>36.321666666666665</v>
      </c>
      <c r="FJ85" s="25">
        <f>MIN(IF(C85="Yes",AQ85+ER85,0),100)</f>
        <v>52.613333333333337</v>
      </c>
      <c r="FK85" s="25">
        <f>MIN(IF(C85="Yes",AQ85+FB85,0), 100)</f>
        <v>1.5</v>
      </c>
      <c r="FL85" s="26">
        <f>FC85*FG85+FD85*FI85+FE85*FJ85+FF85*FK85</f>
        <v>44.992666666666672</v>
      </c>
      <c r="FM85" s="26">
        <f>FC85*FH85+FD85*FI85+FE85*FJ85+FF85*FK85</f>
        <v>44.992666666666672</v>
      </c>
    </row>
    <row r="86" spans="1:169" customFormat="1" x14ac:dyDescent="0.3">
      <c r="A86">
        <v>1402019080</v>
      </c>
      <c r="B86" t="s">
        <v>104</v>
      </c>
      <c r="C86" s="2" t="s">
        <v>107</v>
      </c>
      <c r="D86" s="6">
        <v>1</v>
      </c>
      <c r="E86" s="6"/>
      <c r="F86" s="7"/>
      <c r="G86" s="7"/>
      <c r="H86" s="6">
        <v>1</v>
      </c>
      <c r="I86" s="6"/>
      <c r="J86" s="7"/>
      <c r="K86" s="7"/>
      <c r="L86" s="6"/>
      <c r="M86" s="8"/>
      <c r="N86" s="7"/>
      <c r="O86" s="7"/>
      <c r="P86" s="6"/>
      <c r="Q86" s="8"/>
      <c r="R86" s="7">
        <v>0</v>
      </c>
      <c r="S86" s="7"/>
      <c r="T86" s="6"/>
      <c r="U86" s="16"/>
      <c r="V86" s="7"/>
      <c r="W86" s="7"/>
      <c r="X86" s="6"/>
      <c r="Y86" s="6"/>
      <c r="Z86" s="7"/>
      <c r="AA86" s="7"/>
      <c r="AB86" s="6"/>
      <c r="AC86" s="6"/>
      <c r="AD86" s="7"/>
      <c r="AE86" s="8"/>
      <c r="AF86" s="10">
        <v>14</v>
      </c>
      <c r="AG86" s="10">
        <v>10</v>
      </c>
      <c r="AH86" s="10">
        <f>COUNT(D86:AE86)</f>
        <v>3</v>
      </c>
      <c r="AI86" s="22">
        <f>IF(C86="Yes",(AF86-AH86+(DG86-50)/AG86)/AF86,0)</f>
        <v>1.1428571428571428</v>
      </c>
      <c r="AJ86" s="11">
        <f>SUM(D86:AE86)</f>
        <v>2</v>
      </c>
      <c r="AK86" s="10">
        <f>MAX(AJ86-AL86-AM86,0)*-1</f>
        <v>0</v>
      </c>
      <c r="AL86" s="10">
        <v>10</v>
      </c>
      <c r="AM86" s="10">
        <v>3</v>
      </c>
      <c r="AN86" s="7">
        <f>AJ86+AK86+AO86</f>
        <v>2</v>
      </c>
      <c r="AO86" s="6"/>
      <c r="AP86" s="3">
        <v>0.5</v>
      </c>
      <c r="AQ86" s="15">
        <f>MIN(AN86,AL86)*AP86</f>
        <v>1</v>
      </c>
      <c r="AR86" s="6">
        <v>0</v>
      </c>
      <c r="AS86" s="6">
        <v>0</v>
      </c>
      <c r="AT86" s="6">
        <v>10</v>
      </c>
      <c r="AU86" s="6">
        <v>0</v>
      </c>
      <c r="AV86" s="7"/>
      <c r="AW86" s="7">
        <v>0</v>
      </c>
      <c r="AX86" s="7"/>
      <c r="AY86" s="7">
        <v>0</v>
      </c>
      <c r="AZ86" s="6"/>
      <c r="BA86" s="6">
        <v>0</v>
      </c>
      <c r="BB86" s="6"/>
      <c r="BC86" s="6">
        <v>0</v>
      </c>
      <c r="BD86" s="7"/>
      <c r="BE86" s="7">
        <f>IF(ED86&gt;=70, 5, 0)</f>
        <v>0</v>
      </c>
      <c r="BF86" s="7"/>
      <c r="BG86" s="7"/>
      <c r="BH86" s="7">
        <v>0</v>
      </c>
      <c r="BI86" s="6"/>
      <c r="BJ86" s="6">
        <f>IF(EU86&gt;=70, 6, 0)</f>
        <v>0</v>
      </c>
      <c r="BK86" s="6">
        <v>0</v>
      </c>
      <c r="BL86" s="7">
        <v>0</v>
      </c>
      <c r="BM86" s="7">
        <v>0</v>
      </c>
      <c r="BN86" s="7">
        <v>0</v>
      </c>
      <c r="BO86" s="6"/>
      <c r="BP86" s="6">
        <f>IF(EX86&gt;=70, 6, 0)</f>
        <v>0</v>
      </c>
      <c r="BQ86" s="6">
        <v>-5</v>
      </c>
      <c r="BR86" s="7"/>
      <c r="BS86" s="7">
        <v>0</v>
      </c>
      <c r="BT86" s="7">
        <v>0</v>
      </c>
      <c r="BU86" s="6">
        <v>5</v>
      </c>
      <c r="BV86" s="6">
        <v>0</v>
      </c>
      <c r="BW86" s="6">
        <f>IF(EI86&gt;=70, 5, 0)</f>
        <v>0</v>
      </c>
      <c r="BX86" s="6">
        <v>0</v>
      </c>
      <c r="BY86" s="6">
        <v>0</v>
      </c>
      <c r="BZ86" s="6">
        <v>0</v>
      </c>
      <c r="CA86" s="6">
        <v>0</v>
      </c>
      <c r="CB86" s="6">
        <v>0</v>
      </c>
      <c r="CC86" s="6">
        <v>0</v>
      </c>
      <c r="CD86" s="6">
        <v>0</v>
      </c>
      <c r="CE86" s="6">
        <v>0</v>
      </c>
      <c r="CF86" s="6">
        <v>0</v>
      </c>
      <c r="CG86" s="6">
        <v>0</v>
      </c>
      <c r="CH86" s="6">
        <v>0</v>
      </c>
      <c r="CI86" s="6">
        <v>0</v>
      </c>
      <c r="CJ86" s="7">
        <v>0</v>
      </c>
      <c r="CK86" s="7">
        <v>0</v>
      </c>
      <c r="CL86" s="7">
        <v>0</v>
      </c>
      <c r="CM86" s="6">
        <v>-5</v>
      </c>
      <c r="CN86" s="6">
        <f>IF(EQ86&gt;=70, 5, 0)</f>
        <v>0</v>
      </c>
      <c r="CO86" s="6">
        <v>-5</v>
      </c>
      <c r="CP86" s="6"/>
      <c r="CQ86" s="6">
        <v>0</v>
      </c>
      <c r="CR86" s="7"/>
      <c r="CS86" s="7">
        <f>IF(FA86&gt;=70, 6, 0)</f>
        <v>0</v>
      </c>
      <c r="CT86" s="7">
        <v>-5</v>
      </c>
      <c r="CU86" s="6"/>
      <c r="CV86" s="7">
        <v>0</v>
      </c>
      <c r="CW86" s="7">
        <v>6</v>
      </c>
      <c r="CX86" s="7">
        <v>15</v>
      </c>
      <c r="CY86" s="7">
        <v>0</v>
      </c>
      <c r="CZ86" s="7">
        <f>IF(AND(DQ86&gt;0,DU86&gt;0),4,0)</f>
        <v>0</v>
      </c>
      <c r="DA86" s="7">
        <f>IF(AND(ED86&gt;0,EI86&gt;0,EN86&gt;0),4,0)</f>
        <v>4</v>
      </c>
      <c r="DB86" s="7">
        <f>IF(SUM(BV86,BX86,CA86,CB86,CD86,CG86,CJ86,CK86,CM86,CO86)&gt;-1,4,0)</f>
        <v>0</v>
      </c>
      <c r="DC86" s="7">
        <f>IF(FA86&gt;0,4,0)</f>
        <v>0</v>
      </c>
      <c r="DD86" s="6">
        <f>5+5+5+5+10</f>
        <v>30</v>
      </c>
      <c r="DE86" s="10">
        <f>SUM(AR86:DD86)</f>
        <v>50</v>
      </c>
      <c r="DF86" s="10">
        <v>50</v>
      </c>
      <c r="DG86" s="17">
        <f>DE86+DF86</f>
        <v>100</v>
      </c>
      <c r="DH86" s="1">
        <v>68.569999999999993</v>
      </c>
      <c r="DI86" s="18">
        <v>0</v>
      </c>
      <c r="DJ86" s="18">
        <v>100</v>
      </c>
      <c r="DK86" s="29">
        <f>AVERAGE(DI86:DJ86)</f>
        <v>50</v>
      </c>
      <c r="DL86" s="1">
        <v>0</v>
      </c>
      <c r="DM86" s="29">
        <v>45</v>
      </c>
      <c r="DN86" s="1">
        <v>30</v>
      </c>
      <c r="DO86" s="1">
        <v>30</v>
      </c>
      <c r="DP86" s="1">
        <f>IF(DO86&gt;68, 68, DO86)</f>
        <v>30</v>
      </c>
      <c r="DQ86" s="1">
        <f>MAX(DN86,DP86)</f>
        <v>30</v>
      </c>
      <c r="DR86" s="29">
        <v>0</v>
      </c>
      <c r="DS86" s="29"/>
      <c r="DT86" s="29">
        <f>IF(DS86&gt;68,68,DS86)</f>
        <v>0</v>
      </c>
      <c r="DU86" s="29">
        <f>MAX(DR86,DT86)</f>
        <v>0</v>
      </c>
      <c r="DV86" s="18">
        <v>0</v>
      </c>
      <c r="DW86" s="18">
        <v>0</v>
      </c>
      <c r="DX86" s="1"/>
      <c r="DY86" s="15">
        <f>AVERAGE(DH86,DK86:DM86, DQ86, DU86)</f>
        <v>32.261666666666663</v>
      </c>
      <c r="DZ86" s="1">
        <v>26.67</v>
      </c>
      <c r="EA86" s="1">
        <v>20</v>
      </c>
      <c r="EB86" s="1">
        <v>33.33</v>
      </c>
      <c r="EC86" s="1">
        <f>IF(EB86&gt;68,68,EB86)</f>
        <v>33.33</v>
      </c>
      <c r="ED86" s="1">
        <f>MAX(DZ86:EA86,EC86)</f>
        <v>33.33</v>
      </c>
      <c r="EE86" s="29">
        <v>0</v>
      </c>
      <c r="EF86" s="29">
        <v>26.67</v>
      </c>
      <c r="EG86" s="29">
        <v>20</v>
      </c>
      <c r="EH86" s="29">
        <f>IF(EG86&gt;68,68,EG86)</f>
        <v>20</v>
      </c>
      <c r="EI86" s="29">
        <f>MAX(EE86:EF86)</f>
        <v>26.67</v>
      </c>
      <c r="EJ86" s="1">
        <v>0</v>
      </c>
      <c r="EK86" s="1">
        <v>53.33</v>
      </c>
      <c r="EL86" s="1">
        <v>6.67</v>
      </c>
      <c r="EM86" s="1">
        <f>IF(EL86&gt;68,68,EL86)</f>
        <v>6.67</v>
      </c>
      <c r="EN86" s="1">
        <f>MAX(EJ86:EK86,EM86)</f>
        <v>53.33</v>
      </c>
      <c r="EO86" s="29">
        <v>0</v>
      </c>
      <c r="EP86" s="29">
        <v>0</v>
      </c>
      <c r="EQ86" s="29"/>
      <c r="ER86" s="15">
        <f>AVERAGE(ED86,EI86,EN86,EQ86)</f>
        <v>37.776666666666664</v>
      </c>
      <c r="ES86" s="1">
        <v>0</v>
      </c>
      <c r="ET86" s="1">
        <v>0</v>
      </c>
      <c r="EU86" s="1">
        <f>MIN(MAX(ES86:ET86)+0.2*FA86, 100)</f>
        <v>0</v>
      </c>
      <c r="EV86" s="29">
        <v>10.42</v>
      </c>
      <c r="EW86" s="29">
        <v>0</v>
      </c>
      <c r="EX86" s="29">
        <f>MIN(MAX(EV86:EW86)+0.15*FA86, 100)</f>
        <v>10.42</v>
      </c>
      <c r="EY86" s="1">
        <v>0</v>
      </c>
      <c r="EZ86" s="1">
        <v>0</v>
      </c>
      <c r="FA86" s="1">
        <f>MAX(EY86:EZ86)</f>
        <v>0</v>
      </c>
      <c r="FB86" s="15">
        <f>AVERAGE(EU86,EX86,FA86)</f>
        <v>3.4733333333333332</v>
      </c>
      <c r="FC86" s="3">
        <v>0.25</v>
      </c>
      <c r="FD86" s="3">
        <v>0.2</v>
      </c>
      <c r="FE86" s="3">
        <v>0.25</v>
      </c>
      <c r="FF86" s="3">
        <v>0.3</v>
      </c>
      <c r="FG86" s="25">
        <f>MIN(IF(C86="Yes",AQ86+DG86,0),100)</f>
        <v>100</v>
      </c>
      <c r="FH86" s="25">
        <f>IF(FL86&lt;0,FG86+FL86*-4,FG86)</f>
        <v>100</v>
      </c>
      <c r="FI86" s="25">
        <f>MIN(IF(C86="Yes",AQ86+DY86,0), 100)</f>
        <v>33.261666666666663</v>
      </c>
      <c r="FJ86" s="25">
        <f>MIN(IF(C86="Yes",AQ86+ER86,0),100)</f>
        <v>38.776666666666664</v>
      </c>
      <c r="FK86" s="25">
        <f>MIN(IF(C86="Yes",AQ86+FB86,0), 100)</f>
        <v>4.4733333333333327</v>
      </c>
      <c r="FL86" s="26">
        <f>FC86*FG86+FD86*FI86+FE86*FJ86+FF86*FK86</f>
        <v>42.688499999999998</v>
      </c>
      <c r="FM86" s="26">
        <f>FC86*FH86+FD86*FI86+FE86*FJ86+FF86*FK86</f>
        <v>42.688499999999998</v>
      </c>
    </row>
    <row r="87" spans="1:169" customFormat="1" x14ac:dyDescent="0.3">
      <c r="A87">
        <v>1402019031</v>
      </c>
      <c r="B87" t="s">
        <v>105</v>
      </c>
      <c r="C87" s="2" t="s">
        <v>107</v>
      </c>
      <c r="D87" s="6">
        <v>1</v>
      </c>
      <c r="E87" s="6"/>
      <c r="F87" s="7">
        <v>1</v>
      </c>
      <c r="G87" s="7"/>
      <c r="H87" s="6"/>
      <c r="I87" s="6"/>
      <c r="J87" s="7"/>
      <c r="K87" s="7"/>
      <c r="L87" s="6"/>
      <c r="M87" s="8"/>
      <c r="N87" s="7"/>
      <c r="O87" s="7"/>
      <c r="P87" s="6">
        <v>1</v>
      </c>
      <c r="Q87" s="8"/>
      <c r="R87" s="7"/>
      <c r="S87" s="7"/>
      <c r="T87" s="6"/>
      <c r="U87" s="16"/>
      <c r="V87" s="7"/>
      <c r="W87" s="7"/>
      <c r="X87" s="6"/>
      <c r="Y87" s="6"/>
      <c r="Z87" s="7"/>
      <c r="AA87" s="7"/>
      <c r="AB87" s="6"/>
      <c r="AC87" s="6"/>
      <c r="AD87" s="7"/>
      <c r="AE87" s="8"/>
      <c r="AF87" s="10">
        <v>14</v>
      </c>
      <c r="AG87" s="10">
        <v>10</v>
      </c>
      <c r="AH87" s="10">
        <f>COUNT(D87:AE87)</f>
        <v>3</v>
      </c>
      <c r="AI87" s="22">
        <f>IF(C87="Yes",(AF87-AH87+(DG87-50)/AG87)/AF87,0)</f>
        <v>0.94285714285714284</v>
      </c>
      <c r="AJ87" s="11">
        <f>SUM(D87:AE87)</f>
        <v>3</v>
      </c>
      <c r="AK87" s="10">
        <f>MAX(AJ87-AL87-AM87,0)*-1</f>
        <v>0</v>
      </c>
      <c r="AL87" s="10">
        <v>10</v>
      </c>
      <c r="AM87" s="10">
        <v>3</v>
      </c>
      <c r="AN87" s="7">
        <f>AJ87+AK87+AO87</f>
        <v>3</v>
      </c>
      <c r="AO87" s="6"/>
      <c r="AP87" s="3">
        <v>0.5</v>
      </c>
      <c r="AQ87" s="15">
        <f>MIN(AN87,AL87)*AP87</f>
        <v>1.5</v>
      </c>
      <c r="AR87" s="6">
        <v>0</v>
      </c>
      <c r="AS87" s="6">
        <v>0</v>
      </c>
      <c r="AT87" s="6">
        <v>4</v>
      </c>
      <c r="AU87" s="6">
        <v>0</v>
      </c>
      <c r="AV87" s="7"/>
      <c r="AW87" s="7">
        <v>0</v>
      </c>
      <c r="AX87" s="7"/>
      <c r="AY87" s="7">
        <v>0</v>
      </c>
      <c r="AZ87" s="6"/>
      <c r="BA87" s="6">
        <v>0</v>
      </c>
      <c r="BB87" s="6"/>
      <c r="BC87" s="6">
        <v>0</v>
      </c>
      <c r="BD87" s="7"/>
      <c r="BE87" s="7">
        <f>IF(ED87&gt;=70, 5, 0)</f>
        <v>0</v>
      </c>
      <c r="BF87" s="7"/>
      <c r="BG87" s="7"/>
      <c r="BH87" s="7">
        <v>-5</v>
      </c>
      <c r="BI87" s="6"/>
      <c r="BJ87" s="6">
        <f>IF(EU87&gt;=70, 6, 0)</f>
        <v>0</v>
      </c>
      <c r="BK87" s="6">
        <v>0</v>
      </c>
      <c r="BL87" s="7">
        <v>0</v>
      </c>
      <c r="BM87" s="7">
        <v>-5</v>
      </c>
      <c r="BN87" s="7">
        <v>0</v>
      </c>
      <c r="BO87" s="6"/>
      <c r="BP87" s="6">
        <f>IF(EX87&gt;=70, 6, 0)</f>
        <v>0</v>
      </c>
      <c r="BQ87" s="6">
        <v>0</v>
      </c>
      <c r="BR87" s="7"/>
      <c r="BS87" s="7">
        <v>0</v>
      </c>
      <c r="BT87" s="7">
        <v>0</v>
      </c>
      <c r="BU87" s="6">
        <v>5</v>
      </c>
      <c r="BV87" s="6">
        <v>0</v>
      </c>
      <c r="BW87" s="6">
        <f>IF(EI87&gt;=70, 5, 0)</f>
        <v>0</v>
      </c>
      <c r="BX87" s="6">
        <v>0</v>
      </c>
      <c r="BY87" s="6">
        <v>0</v>
      </c>
      <c r="BZ87" s="6">
        <v>0</v>
      </c>
      <c r="CA87" s="6">
        <v>0</v>
      </c>
      <c r="CB87" s="6">
        <v>0</v>
      </c>
      <c r="CC87" s="6">
        <v>0</v>
      </c>
      <c r="CD87" s="6">
        <v>0</v>
      </c>
      <c r="CE87" s="6">
        <v>0</v>
      </c>
      <c r="CF87" s="6">
        <v>0</v>
      </c>
      <c r="CG87" s="6">
        <v>0</v>
      </c>
      <c r="CH87" s="6">
        <v>0</v>
      </c>
      <c r="CI87" s="6">
        <v>0</v>
      </c>
      <c r="CJ87" s="7">
        <v>0</v>
      </c>
      <c r="CK87" s="7">
        <v>0</v>
      </c>
      <c r="CL87" s="7">
        <v>0</v>
      </c>
      <c r="CM87" s="6">
        <v>0</v>
      </c>
      <c r="CN87" s="6">
        <f>IF(EQ87&gt;=70, 5, 0)</f>
        <v>0</v>
      </c>
      <c r="CO87" s="6">
        <v>0</v>
      </c>
      <c r="CP87" s="6"/>
      <c r="CQ87" s="6">
        <v>0</v>
      </c>
      <c r="CR87" s="7"/>
      <c r="CS87" s="7">
        <f>IF(FA87&gt;=70, 6, 0)</f>
        <v>0</v>
      </c>
      <c r="CT87" s="7">
        <v>-5</v>
      </c>
      <c r="CU87" s="6"/>
      <c r="CV87" s="7">
        <v>0</v>
      </c>
      <c r="CW87" s="7">
        <v>0</v>
      </c>
      <c r="CX87" s="7">
        <v>15</v>
      </c>
      <c r="CY87" s="7">
        <v>0</v>
      </c>
      <c r="CZ87" s="7">
        <f>IF(AND(DQ87&gt;0,DU87&gt;0),4,0)</f>
        <v>0</v>
      </c>
      <c r="DA87" s="7">
        <f>IF(AND(ED87&gt;0,EI87&gt;0,EN87&gt;0),4,0)</f>
        <v>4</v>
      </c>
      <c r="DB87" s="7">
        <f>IF(SUM(BV87,BX87,CA87,CB87,CD87,CG87,CJ87,CK87,CM87,CO87)&gt;-1,4,0)</f>
        <v>4</v>
      </c>
      <c r="DC87" s="7">
        <f>IF(FA87&gt;0,4,0)</f>
        <v>0</v>
      </c>
      <c r="DD87" s="6">
        <v>5</v>
      </c>
      <c r="DE87" s="10">
        <f>SUM(AR87:DD87)</f>
        <v>22</v>
      </c>
      <c r="DF87" s="10">
        <v>50</v>
      </c>
      <c r="DG87" s="17">
        <f>DE87+DF87</f>
        <v>72</v>
      </c>
      <c r="DH87" s="1">
        <v>77.14</v>
      </c>
      <c r="DI87" s="18">
        <v>0</v>
      </c>
      <c r="DJ87" s="18">
        <v>100</v>
      </c>
      <c r="DK87" s="29">
        <f>AVERAGE(DI87:DJ87)</f>
        <v>50</v>
      </c>
      <c r="DL87" s="1">
        <v>0</v>
      </c>
      <c r="DM87" s="29">
        <v>35</v>
      </c>
      <c r="DN87" s="1">
        <v>0</v>
      </c>
      <c r="DO87" s="1">
        <v>0</v>
      </c>
      <c r="DP87" s="1">
        <f>IF(DO87&gt;68, 68, DO87)</f>
        <v>0</v>
      </c>
      <c r="DQ87" s="1">
        <f>MAX(DN87,DP87)</f>
        <v>0</v>
      </c>
      <c r="DR87" s="29">
        <v>0</v>
      </c>
      <c r="DS87" s="29"/>
      <c r="DT87" s="29">
        <f>IF(DS87&gt;68,68,DS87)</f>
        <v>0</v>
      </c>
      <c r="DU87" s="29">
        <f>MAX(DR87,DT87)</f>
        <v>0</v>
      </c>
      <c r="DV87" s="18">
        <v>0</v>
      </c>
      <c r="DW87" s="18">
        <v>0</v>
      </c>
      <c r="DX87" s="1"/>
      <c r="DY87" s="15">
        <f>AVERAGE(DH87,DK87:DM87, DQ87, DU87)</f>
        <v>27.02333333333333</v>
      </c>
      <c r="DZ87" s="1">
        <v>33.33</v>
      </c>
      <c r="EA87" s="1">
        <v>40</v>
      </c>
      <c r="EB87" s="1">
        <v>46.67</v>
      </c>
      <c r="EC87" s="1">
        <f>IF(EB87&gt;68,68,EB87)</f>
        <v>46.67</v>
      </c>
      <c r="ED87" s="1">
        <f>MAX(DZ87:EA87,EC87)</f>
        <v>46.67</v>
      </c>
      <c r="EE87" s="29">
        <v>16.670000000000002</v>
      </c>
      <c r="EF87" s="29">
        <v>66.67</v>
      </c>
      <c r="EG87" s="29">
        <v>0</v>
      </c>
      <c r="EH87" s="29">
        <f>IF(EG87&gt;68,68,EG87)</f>
        <v>0</v>
      </c>
      <c r="EI87" s="29">
        <f>MAX(EE87:EF87)</f>
        <v>66.67</v>
      </c>
      <c r="EJ87" s="1">
        <v>16.670000000000002</v>
      </c>
      <c r="EK87" s="1">
        <v>60</v>
      </c>
      <c r="EL87" s="1">
        <v>0</v>
      </c>
      <c r="EM87" s="1">
        <f>IF(EL87&gt;68,68,EL87)</f>
        <v>0</v>
      </c>
      <c r="EN87" s="1">
        <f>MAX(EJ87:EK87,EM87)</f>
        <v>60</v>
      </c>
      <c r="EO87" s="29">
        <v>0</v>
      </c>
      <c r="EP87" s="29">
        <v>0</v>
      </c>
      <c r="EQ87" s="29"/>
      <c r="ER87" s="15">
        <f>AVERAGE(ED87,EI87,EN87,EQ87)</f>
        <v>57.78</v>
      </c>
      <c r="ES87" s="1">
        <v>20</v>
      </c>
      <c r="ET87" s="1">
        <v>0</v>
      </c>
      <c r="EU87" s="1">
        <f>MIN(MAX(ES87:ET87)+0.2*FA87, 100)</f>
        <v>20</v>
      </c>
      <c r="EV87" s="29">
        <v>8.33</v>
      </c>
      <c r="EW87" s="29">
        <v>0</v>
      </c>
      <c r="EX87" s="29">
        <f>MIN(MAX(EV87:EW87)+0.15*FA87, 100)</f>
        <v>8.33</v>
      </c>
      <c r="EY87" s="1">
        <v>0</v>
      </c>
      <c r="EZ87" s="1">
        <v>0</v>
      </c>
      <c r="FA87" s="1">
        <f>MAX(EY87:EZ87)</f>
        <v>0</v>
      </c>
      <c r="FB87" s="15">
        <f>AVERAGE(EU87,EX87,FA87)</f>
        <v>9.4433333333333334</v>
      </c>
      <c r="FC87" s="3">
        <v>0.25</v>
      </c>
      <c r="FD87" s="3">
        <v>0.2</v>
      </c>
      <c r="FE87" s="3">
        <v>0.25</v>
      </c>
      <c r="FF87" s="3">
        <v>0.3</v>
      </c>
      <c r="FG87" s="25">
        <f>MIN(IF(C87="Yes",AQ87+DG87,0),100)</f>
        <v>73.5</v>
      </c>
      <c r="FH87" s="25">
        <f>IF(FL87&lt;0,FG87+FL87*-4,FG87)</f>
        <v>73.5</v>
      </c>
      <c r="FI87" s="25">
        <f>MIN(IF(C87="Yes",AQ87+DY87,0), 100)</f>
        <v>28.52333333333333</v>
      </c>
      <c r="FJ87" s="25">
        <f>MIN(IF(C87="Yes",AQ87+ER87,0),100)</f>
        <v>59.28</v>
      </c>
      <c r="FK87" s="25">
        <f>MIN(IF(C87="Yes",AQ87+FB87,0), 100)</f>
        <v>10.943333333333333</v>
      </c>
      <c r="FL87" s="26">
        <f>FC87*FG87+FD87*FI87+FE87*FJ87+FF87*FK87</f>
        <v>42.18266666666667</v>
      </c>
      <c r="FM87" s="26">
        <f>FC87*FH87+FD87*FI87+FE87*FJ87+FF87*FK87</f>
        <v>42.18266666666667</v>
      </c>
    </row>
    <row r="88" spans="1:169" customFormat="1" x14ac:dyDescent="0.3">
      <c r="A88">
        <v>1402019050</v>
      </c>
      <c r="B88" t="s">
        <v>104</v>
      </c>
      <c r="C88" s="2" t="s">
        <v>107</v>
      </c>
      <c r="D88" s="6">
        <v>1</v>
      </c>
      <c r="E88" s="6"/>
      <c r="F88" s="7"/>
      <c r="G88" s="7"/>
      <c r="H88" s="6"/>
      <c r="I88" s="6"/>
      <c r="J88" s="7"/>
      <c r="K88" s="7"/>
      <c r="L88" s="6"/>
      <c r="M88" s="8"/>
      <c r="N88" s="7"/>
      <c r="O88" s="7"/>
      <c r="P88" s="6"/>
      <c r="Q88" s="8"/>
      <c r="R88" s="7">
        <v>1</v>
      </c>
      <c r="S88" s="7"/>
      <c r="T88" s="6"/>
      <c r="U88" s="6"/>
      <c r="V88" s="7"/>
      <c r="W88" s="7"/>
      <c r="X88" s="6"/>
      <c r="Y88" s="6"/>
      <c r="Z88" s="7"/>
      <c r="AA88" s="7"/>
      <c r="AB88" s="6"/>
      <c r="AC88" s="6"/>
      <c r="AD88" s="7"/>
      <c r="AE88" s="8"/>
      <c r="AF88" s="10">
        <v>14</v>
      </c>
      <c r="AG88" s="10">
        <v>10</v>
      </c>
      <c r="AH88" s="10">
        <f>COUNT(D88:AE88)</f>
        <v>2</v>
      </c>
      <c r="AI88" s="22">
        <f>IF(C88="Yes",(AF88-AH88+(DG88-50)/AG88)/AF88,0)</f>
        <v>0.95000000000000007</v>
      </c>
      <c r="AJ88" s="11">
        <f>SUM(D88:AE88)</f>
        <v>2</v>
      </c>
      <c r="AK88" s="10">
        <f>MAX(AJ88-AL88-AM88,0)*-1</f>
        <v>0</v>
      </c>
      <c r="AL88" s="10">
        <v>10</v>
      </c>
      <c r="AM88" s="10">
        <v>3</v>
      </c>
      <c r="AN88" s="7">
        <f>AJ88+AK88+AO88</f>
        <v>2</v>
      </c>
      <c r="AO88" s="6"/>
      <c r="AP88" s="3">
        <v>0.5</v>
      </c>
      <c r="AQ88" s="15">
        <f>MIN(AN88,AL88)*AP88</f>
        <v>1</v>
      </c>
      <c r="AR88" s="6">
        <v>0</v>
      </c>
      <c r="AS88" s="6">
        <v>0</v>
      </c>
      <c r="AT88" s="6">
        <v>2</v>
      </c>
      <c r="AU88" s="6">
        <v>0</v>
      </c>
      <c r="AV88" s="7"/>
      <c r="AW88" s="7">
        <v>0</v>
      </c>
      <c r="AX88" s="7"/>
      <c r="AY88" s="7">
        <v>0</v>
      </c>
      <c r="AZ88" s="6"/>
      <c r="BA88" s="6">
        <v>0</v>
      </c>
      <c r="BB88" s="6"/>
      <c r="BC88" s="6">
        <v>-5</v>
      </c>
      <c r="BD88" s="7"/>
      <c r="BE88" s="7">
        <f>IF(ED88&gt;=70, 5, 0)</f>
        <v>0</v>
      </c>
      <c r="BF88" s="7"/>
      <c r="BG88" s="7"/>
      <c r="BH88" s="7">
        <v>0</v>
      </c>
      <c r="BI88" s="6"/>
      <c r="BJ88" s="6">
        <f>IF(EU88&gt;=70, 6, 0)</f>
        <v>0</v>
      </c>
      <c r="BK88" s="6">
        <v>-5</v>
      </c>
      <c r="BL88" s="7">
        <v>0</v>
      </c>
      <c r="BM88" s="7">
        <v>0</v>
      </c>
      <c r="BN88" s="7">
        <v>0</v>
      </c>
      <c r="BO88" s="6"/>
      <c r="BP88" s="6">
        <f>IF(EX88&gt;=70, 6, 0)</f>
        <v>0</v>
      </c>
      <c r="BQ88" s="6">
        <v>0</v>
      </c>
      <c r="BR88" s="7"/>
      <c r="BS88" s="7">
        <v>0</v>
      </c>
      <c r="BT88" s="7">
        <v>0</v>
      </c>
      <c r="BU88" s="6"/>
      <c r="BV88" s="6">
        <v>0</v>
      </c>
      <c r="BW88" s="6">
        <f>IF(EI88&gt;=70, 5, 0)</f>
        <v>0</v>
      </c>
      <c r="BX88" s="6">
        <v>0</v>
      </c>
      <c r="BY88" s="6">
        <v>0</v>
      </c>
      <c r="BZ88" s="6">
        <v>0</v>
      </c>
      <c r="CA88" s="6">
        <v>0</v>
      </c>
      <c r="CB88" s="6">
        <v>0</v>
      </c>
      <c r="CC88" s="6">
        <v>0</v>
      </c>
      <c r="CD88" s="6">
        <v>0</v>
      </c>
      <c r="CE88" s="6">
        <v>0</v>
      </c>
      <c r="CF88" s="6">
        <v>0</v>
      </c>
      <c r="CG88" s="6">
        <v>0</v>
      </c>
      <c r="CH88" s="6">
        <v>0</v>
      </c>
      <c r="CI88" s="6">
        <v>0</v>
      </c>
      <c r="CJ88" s="7">
        <v>0</v>
      </c>
      <c r="CK88" s="7">
        <v>0</v>
      </c>
      <c r="CL88" s="7">
        <v>0</v>
      </c>
      <c r="CM88" s="6">
        <v>0</v>
      </c>
      <c r="CN88" s="6">
        <f>IF(EQ88&gt;=70, 5, 0)</f>
        <v>0</v>
      </c>
      <c r="CO88" s="6">
        <v>0</v>
      </c>
      <c r="CP88" s="6"/>
      <c r="CQ88" s="6">
        <v>0</v>
      </c>
      <c r="CR88" s="7"/>
      <c r="CS88" s="7">
        <f>IF(FA88&gt;=70, 6, 0)</f>
        <v>0</v>
      </c>
      <c r="CT88" s="7">
        <v>-5</v>
      </c>
      <c r="CU88" s="6"/>
      <c r="CV88" s="7">
        <v>6</v>
      </c>
      <c r="CW88" s="7">
        <v>6</v>
      </c>
      <c r="CX88" s="7">
        <v>0</v>
      </c>
      <c r="CY88" s="7">
        <v>6</v>
      </c>
      <c r="CZ88" s="7">
        <f>IF(AND(DQ88&gt;0,DU88&gt;0),4,0)</f>
        <v>0</v>
      </c>
      <c r="DA88" s="7">
        <f>IF(AND(ED88&gt;0,EI88&gt;0,EN88&gt;0),4,0)</f>
        <v>4</v>
      </c>
      <c r="DB88" s="7">
        <f>IF(SUM(BV88,BX88,CA88,CB88,CD88,CG88,CJ88,CK88,CM88,CO88)&gt;-1,4,0)</f>
        <v>4</v>
      </c>
      <c r="DC88" s="7">
        <f>IF(FA88&gt;0,4,0)</f>
        <v>0</v>
      </c>
      <c r="DD88" s="6"/>
      <c r="DE88" s="10">
        <f>SUM(AR88:DD88)</f>
        <v>13</v>
      </c>
      <c r="DF88" s="10">
        <v>50</v>
      </c>
      <c r="DG88" s="17">
        <f>DE88+DF88</f>
        <v>63</v>
      </c>
      <c r="DH88" s="1">
        <v>65.709999999999994</v>
      </c>
      <c r="DI88" s="18">
        <v>50</v>
      </c>
      <c r="DJ88" s="18">
        <v>0</v>
      </c>
      <c r="DK88" s="29">
        <f>AVERAGE(DI88:DJ88)</f>
        <v>25</v>
      </c>
      <c r="DL88" s="1">
        <v>0</v>
      </c>
      <c r="DM88" s="29">
        <v>25</v>
      </c>
      <c r="DN88" s="1">
        <v>0</v>
      </c>
      <c r="DO88" s="1">
        <v>0</v>
      </c>
      <c r="DP88" s="1">
        <f>IF(DO88&gt;68, 68, DO88)</f>
        <v>0</v>
      </c>
      <c r="DQ88" s="1">
        <f>MAX(DN88,DP88)</f>
        <v>0</v>
      </c>
      <c r="DR88" s="29">
        <v>0</v>
      </c>
      <c r="DS88" s="29">
        <v>0</v>
      </c>
      <c r="DT88" s="29">
        <f>IF(DS88&gt;68,68,DS88)</f>
        <v>0</v>
      </c>
      <c r="DU88" s="29">
        <f>MAX(DR88,DT88)</f>
        <v>0</v>
      </c>
      <c r="DV88" s="18">
        <v>0</v>
      </c>
      <c r="DW88" s="18">
        <v>0</v>
      </c>
      <c r="DX88" s="1"/>
      <c r="DY88" s="15">
        <f>AVERAGE(DH88,DK88:DM88, DQ88, DU88)</f>
        <v>19.285</v>
      </c>
      <c r="DZ88" s="1">
        <v>40</v>
      </c>
      <c r="EA88" s="1">
        <v>40</v>
      </c>
      <c r="EB88" s="1">
        <v>60</v>
      </c>
      <c r="EC88" s="1">
        <f>IF(EB88&gt;68,68,EB88)</f>
        <v>60</v>
      </c>
      <c r="ED88" s="1">
        <f>MAX(DZ88:EA88,EC88)</f>
        <v>60</v>
      </c>
      <c r="EE88" s="29">
        <v>11.11</v>
      </c>
      <c r="EF88" s="29">
        <v>60</v>
      </c>
      <c r="EG88" s="29">
        <v>60</v>
      </c>
      <c r="EH88" s="29">
        <f>IF(EG88&gt;68,68,EG88)</f>
        <v>60</v>
      </c>
      <c r="EI88" s="29">
        <f>MAX(EE88:EF88)</f>
        <v>60</v>
      </c>
      <c r="EJ88" s="1">
        <v>11.11</v>
      </c>
      <c r="EK88" s="1">
        <v>80</v>
      </c>
      <c r="EL88" s="1">
        <v>0</v>
      </c>
      <c r="EM88" s="1">
        <f>IF(EL88&gt;68,68,EL88)</f>
        <v>0</v>
      </c>
      <c r="EN88" s="1">
        <f>MAX(EJ88:EK88,EM88)</f>
        <v>80</v>
      </c>
      <c r="EO88" s="29">
        <v>0</v>
      </c>
      <c r="EP88" s="29">
        <v>0</v>
      </c>
      <c r="EQ88" s="29"/>
      <c r="ER88" s="15">
        <f>AVERAGE(ED88,EI88,EN88,EQ88)</f>
        <v>66.666666666666671</v>
      </c>
      <c r="ES88" s="1">
        <v>6.67</v>
      </c>
      <c r="ET88" s="1">
        <v>0</v>
      </c>
      <c r="EU88" s="1">
        <f>MIN(MAX(ES88:ET88)+0.2*FA88, 100)</f>
        <v>6.67</v>
      </c>
      <c r="EV88" s="29">
        <v>41.67</v>
      </c>
      <c r="EW88" s="29">
        <v>0</v>
      </c>
      <c r="EX88" s="29">
        <f>MIN(MAX(EV88:EW88)+0.15*FA88, 100)</f>
        <v>41.67</v>
      </c>
      <c r="EY88" s="1">
        <v>0</v>
      </c>
      <c r="EZ88" s="1">
        <v>0</v>
      </c>
      <c r="FA88" s="1">
        <f>MAX(EY88:EZ88)</f>
        <v>0</v>
      </c>
      <c r="FB88" s="15">
        <f>AVERAGE(EU88,EX88,FA88)</f>
        <v>16.113333333333333</v>
      </c>
      <c r="FC88" s="3">
        <v>0.25</v>
      </c>
      <c r="FD88" s="3">
        <v>0.2</v>
      </c>
      <c r="FE88" s="3">
        <v>0.25</v>
      </c>
      <c r="FF88" s="3">
        <v>0.3</v>
      </c>
      <c r="FG88" s="25">
        <f>MIN(IF(C88="Yes",AQ88+DG88,0),100)</f>
        <v>64</v>
      </c>
      <c r="FH88" s="25">
        <f>IF(FL88&lt;0,FG88+FL88*-4,FG88)</f>
        <v>64</v>
      </c>
      <c r="FI88" s="25">
        <f>MIN(IF(C88="Yes",AQ88+DY88,0), 100)</f>
        <v>20.285</v>
      </c>
      <c r="FJ88" s="25">
        <f>MIN(IF(C88="Yes",AQ88+ER88,0),100)</f>
        <v>67.666666666666671</v>
      </c>
      <c r="FK88" s="25">
        <f>MIN(IF(C88="Yes",AQ88+FB88,0), 100)</f>
        <v>17.113333333333333</v>
      </c>
      <c r="FL88" s="26">
        <f>FC88*FG88+FD88*FI88+FE88*FJ88+FF88*FK88</f>
        <v>42.107666666666674</v>
      </c>
      <c r="FM88" s="26">
        <f>FC88*FH88+FD88*FI88+FE88*FJ88+FF88*FK88</f>
        <v>42.107666666666674</v>
      </c>
    </row>
    <row r="89" spans="1:169" customFormat="1" x14ac:dyDescent="0.3">
      <c r="A89">
        <v>1402019100</v>
      </c>
      <c r="B89" t="s">
        <v>105</v>
      </c>
      <c r="C89" s="2" t="s">
        <v>107</v>
      </c>
      <c r="D89" s="6">
        <v>1</v>
      </c>
      <c r="E89" s="6"/>
      <c r="F89" s="7">
        <v>1</v>
      </c>
      <c r="G89" s="7">
        <v>1</v>
      </c>
      <c r="H89" s="6"/>
      <c r="I89" s="6"/>
      <c r="J89" s="7"/>
      <c r="K89" s="7"/>
      <c r="L89" s="6"/>
      <c r="M89" s="8"/>
      <c r="N89" s="7"/>
      <c r="O89" s="7"/>
      <c r="P89" s="6"/>
      <c r="Q89" s="8"/>
      <c r="R89" s="7">
        <v>1</v>
      </c>
      <c r="S89" s="7">
        <v>1</v>
      </c>
      <c r="T89" s="6"/>
      <c r="U89" s="16"/>
      <c r="V89" s="7"/>
      <c r="W89" s="7"/>
      <c r="X89" s="6">
        <v>1</v>
      </c>
      <c r="Y89" s="6"/>
      <c r="Z89" s="7"/>
      <c r="AA89" s="7"/>
      <c r="AB89" s="6"/>
      <c r="AC89" s="6"/>
      <c r="AD89" s="7"/>
      <c r="AE89" s="8"/>
      <c r="AF89" s="10">
        <v>14</v>
      </c>
      <c r="AG89" s="10">
        <v>10</v>
      </c>
      <c r="AH89" s="10">
        <f>COUNT(D89:AE89)</f>
        <v>6</v>
      </c>
      <c r="AI89" s="22">
        <f>IF(C89="Yes",(AF89-AH89+(DG89-50)/AG89)/AF89,0)</f>
        <v>0.65</v>
      </c>
      <c r="AJ89" s="11">
        <f>SUM(D89:AE89)</f>
        <v>6</v>
      </c>
      <c r="AK89" s="10">
        <f>MAX(AJ89-AL89-AM89,0)*-1</f>
        <v>0</v>
      </c>
      <c r="AL89" s="10">
        <v>10</v>
      </c>
      <c r="AM89" s="10">
        <v>3</v>
      </c>
      <c r="AN89" s="7">
        <f>AJ89+AK89+AO89</f>
        <v>6</v>
      </c>
      <c r="AO89" s="6"/>
      <c r="AP89" s="3">
        <v>0.5</v>
      </c>
      <c r="AQ89" s="15">
        <f>MIN(AN89,AL89)*AP89</f>
        <v>3</v>
      </c>
      <c r="AR89" s="6">
        <v>0</v>
      </c>
      <c r="AS89" s="6">
        <v>0</v>
      </c>
      <c r="AT89" s="6">
        <v>2</v>
      </c>
      <c r="AU89" s="6">
        <v>0</v>
      </c>
      <c r="AV89" s="7"/>
      <c r="AW89" s="7">
        <v>0</v>
      </c>
      <c r="AX89" s="7"/>
      <c r="AY89" s="7">
        <v>0</v>
      </c>
      <c r="AZ89" s="6"/>
      <c r="BA89" s="6">
        <v>0</v>
      </c>
      <c r="BB89" s="6"/>
      <c r="BC89" s="6">
        <v>0</v>
      </c>
      <c r="BD89" s="7"/>
      <c r="BE89" s="7">
        <f>IF(ED89&gt;=70, 5, 0)</f>
        <v>0</v>
      </c>
      <c r="BF89" s="7"/>
      <c r="BG89" s="7"/>
      <c r="BH89" s="7">
        <v>0</v>
      </c>
      <c r="BI89" s="6"/>
      <c r="BJ89" s="6">
        <f>IF(EU89&gt;=70, 6, 0)</f>
        <v>0</v>
      </c>
      <c r="BK89" s="6">
        <v>0</v>
      </c>
      <c r="BL89" s="7">
        <v>0</v>
      </c>
      <c r="BM89" s="7">
        <v>0</v>
      </c>
      <c r="BN89" s="7">
        <v>0</v>
      </c>
      <c r="BO89" s="6"/>
      <c r="BP89" s="6">
        <f>IF(EX89&gt;=70, 6, 0)</f>
        <v>0</v>
      </c>
      <c r="BQ89" s="6">
        <v>-5</v>
      </c>
      <c r="BR89" s="7"/>
      <c r="BS89" s="7">
        <v>0</v>
      </c>
      <c r="BT89" s="7">
        <v>0</v>
      </c>
      <c r="BU89" s="6">
        <v>5</v>
      </c>
      <c r="BV89" s="6">
        <v>0</v>
      </c>
      <c r="BW89" s="6">
        <f>IF(EI89&gt;=70, 5, 0)</f>
        <v>0</v>
      </c>
      <c r="BX89" s="6">
        <v>0</v>
      </c>
      <c r="BY89" s="6">
        <v>0</v>
      </c>
      <c r="BZ89" s="6">
        <v>0</v>
      </c>
      <c r="CA89" s="6">
        <v>0</v>
      </c>
      <c r="CB89" s="6">
        <v>0</v>
      </c>
      <c r="CC89" s="6">
        <v>0</v>
      </c>
      <c r="CD89" s="6">
        <v>0</v>
      </c>
      <c r="CE89" s="6">
        <v>0</v>
      </c>
      <c r="CF89" s="6">
        <v>0</v>
      </c>
      <c r="CG89" s="6">
        <v>0</v>
      </c>
      <c r="CH89" s="6">
        <v>0</v>
      </c>
      <c r="CI89" s="6">
        <v>0</v>
      </c>
      <c r="CJ89" s="7">
        <v>0</v>
      </c>
      <c r="CK89" s="7">
        <v>0</v>
      </c>
      <c r="CL89" s="7">
        <v>0</v>
      </c>
      <c r="CM89" s="6">
        <v>0</v>
      </c>
      <c r="CN89" s="6">
        <f>IF(EQ89&gt;=70, 5, 0)</f>
        <v>0</v>
      </c>
      <c r="CO89" s="6">
        <v>0</v>
      </c>
      <c r="CP89" s="6"/>
      <c r="CQ89" s="6">
        <v>0</v>
      </c>
      <c r="CR89" s="7"/>
      <c r="CS89" s="7">
        <f>IF(FA89&gt;=70, 6, 0)</f>
        <v>0</v>
      </c>
      <c r="CT89" s="7">
        <v>-5</v>
      </c>
      <c r="CU89" s="6"/>
      <c r="CV89" s="7">
        <v>6</v>
      </c>
      <c r="CW89" s="7">
        <v>0</v>
      </c>
      <c r="CX89" s="7">
        <v>0</v>
      </c>
      <c r="CY89" s="7">
        <v>0</v>
      </c>
      <c r="CZ89" s="7">
        <f>IF(AND(DQ89&gt;0,DU89&gt;0),4,0)</f>
        <v>0</v>
      </c>
      <c r="DA89" s="7">
        <f>IF(AND(ED89&gt;0,EI89&gt;0,EN89&gt;0),4,0)</f>
        <v>4</v>
      </c>
      <c r="DB89" s="7">
        <f>IF(SUM(BV89,BX89,CA89,CB89,CD89,CG89,CJ89,CK89,CM89,CO89)&gt;-1,4,0)</f>
        <v>4</v>
      </c>
      <c r="DC89" s="7">
        <f>IF(FA89&gt;0,4,0)</f>
        <v>0</v>
      </c>
      <c r="DD89" s="6"/>
      <c r="DE89" s="10">
        <f>SUM(AR89:DD89)</f>
        <v>11</v>
      </c>
      <c r="DF89" s="10">
        <v>50</v>
      </c>
      <c r="DG89" s="17">
        <f>DE89+DF89</f>
        <v>61</v>
      </c>
      <c r="DH89" s="1">
        <v>62.86</v>
      </c>
      <c r="DI89" s="18">
        <v>75</v>
      </c>
      <c r="DJ89" s="18">
        <v>100</v>
      </c>
      <c r="DK89" s="29">
        <f>AVERAGE(DI89:DJ89)</f>
        <v>87.5</v>
      </c>
      <c r="DL89" s="1">
        <v>0</v>
      </c>
      <c r="DM89" s="29">
        <v>70</v>
      </c>
      <c r="DN89" s="1">
        <v>66</v>
      </c>
      <c r="DO89" s="1">
        <v>66</v>
      </c>
      <c r="DP89" s="1">
        <f>IF(DO89&gt;68, 68, DO89)</f>
        <v>66</v>
      </c>
      <c r="DQ89" s="1">
        <f>MAX(DN89,DP89)</f>
        <v>66</v>
      </c>
      <c r="DR89" s="29">
        <v>0</v>
      </c>
      <c r="DS89" s="29">
        <v>0</v>
      </c>
      <c r="DT89" s="29">
        <f>IF(DS89&gt;68,68,DS89)</f>
        <v>0</v>
      </c>
      <c r="DU89" s="29">
        <f>MAX(DR89,DT89)</f>
        <v>0</v>
      </c>
      <c r="DV89" s="18">
        <v>0</v>
      </c>
      <c r="DW89" s="18">
        <v>0</v>
      </c>
      <c r="DX89" s="1"/>
      <c r="DY89" s="15">
        <f>AVERAGE(DH89,DK89:DM89, DQ89, DU89)</f>
        <v>47.726666666666667</v>
      </c>
      <c r="DZ89" s="1">
        <v>33.33</v>
      </c>
      <c r="EA89" s="1">
        <v>33.33</v>
      </c>
      <c r="EB89" s="1">
        <v>0</v>
      </c>
      <c r="EC89" s="1">
        <f>IF(EB89&gt;68,68,EB89)</f>
        <v>0</v>
      </c>
      <c r="ED89" s="1">
        <f>MAX(DZ89:EA89,EC89)</f>
        <v>33.33</v>
      </c>
      <c r="EE89" s="29">
        <v>38.89</v>
      </c>
      <c r="EF89" s="29">
        <v>46.67</v>
      </c>
      <c r="EG89" s="29">
        <v>26.67</v>
      </c>
      <c r="EH89" s="29">
        <f>IF(EG89&gt;68,68,EG89)</f>
        <v>26.67</v>
      </c>
      <c r="EI89" s="29">
        <f>MAX(EE89:EF89)</f>
        <v>46.67</v>
      </c>
      <c r="EJ89" s="1">
        <v>38.89</v>
      </c>
      <c r="EK89" s="1">
        <v>53.33</v>
      </c>
      <c r="EL89" s="1">
        <v>0</v>
      </c>
      <c r="EM89" s="1">
        <f>IF(EL89&gt;68,68,EL89)</f>
        <v>0</v>
      </c>
      <c r="EN89" s="1">
        <f>MAX(EJ89:EK89,EM89)</f>
        <v>53.33</v>
      </c>
      <c r="EO89" s="29">
        <v>0</v>
      </c>
      <c r="EP89" s="29">
        <v>0</v>
      </c>
      <c r="EQ89" s="29"/>
      <c r="ER89" s="15">
        <f>AVERAGE(ED89,EI89,EN89,EQ89)</f>
        <v>44.443333333333328</v>
      </c>
      <c r="ES89" s="1">
        <v>20</v>
      </c>
      <c r="ET89" s="1">
        <v>0</v>
      </c>
      <c r="EU89" s="1">
        <f>MIN(MAX(ES89:ET89)+0.2*FA89, 100)</f>
        <v>20</v>
      </c>
      <c r="EV89" s="29">
        <v>8.33</v>
      </c>
      <c r="EW89" s="29">
        <v>0</v>
      </c>
      <c r="EX89" s="29">
        <f>MIN(MAX(EV89:EW89)+0.15*FA89, 100)</f>
        <v>8.33</v>
      </c>
      <c r="EY89" s="1">
        <v>0</v>
      </c>
      <c r="EZ89" s="1">
        <v>0</v>
      </c>
      <c r="FA89" s="1">
        <f>MAX(EY89:EZ89)</f>
        <v>0</v>
      </c>
      <c r="FB89" s="15">
        <f>AVERAGE(EU89,EX89,FA89)</f>
        <v>9.4433333333333334</v>
      </c>
      <c r="FC89" s="3">
        <v>0.25</v>
      </c>
      <c r="FD89" s="3">
        <v>0.2</v>
      </c>
      <c r="FE89" s="3">
        <v>0.25</v>
      </c>
      <c r="FF89" s="3">
        <v>0.3</v>
      </c>
      <c r="FG89" s="25">
        <f>MIN(IF(C89="Yes",AQ89+DG89,0),100)</f>
        <v>64</v>
      </c>
      <c r="FH89" s="25">
        <f>IF(FL89&lt;0,FG89+FL89*-4,FG89)</f>
        <v>64</v>
      </c>
      <c r="FI89" s="25">
        <f>MIN(IF(C89="Yes",AQ89+DY89,0), 100)</f>
        <v>50.726666666666667</v>
      </c>
      <c r="FJ89" s="25">
        <f>MIN(IF(C89="Yes",AQ89+ER89,0),100)</f>
        <v>47.443333333333328</v>
      </c>
      <c r="FK89" s="25">
        <f>MIN(IF(C89="Yes",AQ89+FB89,0), 100)</f>
        <v>12.443333333333333</v>
      </c>
      <c r="FL89" s="26">
        <f>FC89*FG89+FD89*FI89+FE89*FJ89+FF89*FK89</f>
        <v>41.739166666666662</v>
      </c>
      <c r="FM89" s="26">
        <f>FC89*FH89+FD89*FI89+FE89*FJ89+FF89*FK89</f>
        <v>41.739166666666662</v>
      </c>
    </row>
    <row r="90" spans="1:169" customFormat="1" x14ac:dyDescent="0.3">
      <c r="A90" s="30">
        <v>1402016041</v>
      </c>
      <c r="B90" t="s">
        <v>104</v>
      </c>
      <c r="C90" s="2" t="s">
        <v>107</v>
      </c>
      <c r="D90" s="6"/>
      <c r="E90" s="6">
        <v>1</v>
      </c>
      <c r="F90" s="7"/>
      <c r="G90" s="7"/>
      <c r="H90" s="6"/>
      <c r="I90" s="6">
        <v>1</v>
      </c>
      <c r="J90" s="7"/>
      <c r="K90" s="7"/>
      <c r="L90" s="6"/>
      <c r="M90" s="8"/>
      <c r="N90" s="7"/>
      <c r="O90" s="7"/>
      <c r="P90" s="6"/>
      <c r="Q90" s="8"/>
      <c r="R90" s="7"/>
      <c r="S90" s="7"/>
      <c r="T90" s="6"/>
      <c r="U90" s="6"/>
      <c r="V90" s="7"/>
      <c r="W90" s="7"/>
      <c r="X90" s="6"/>
      <c r="Y90" s="6"/>
      <c r="Z90" s="7"/>
      <c r="AA90" s="7"/>
      <c r="AB90" s="6"/>
      <c r="AC90" s="6"/>
      <c r="AD90" s="7"/>
      <c r="AE90" s="8"/>
      <c r="AF90" s="10">
        <v>14</v>
      </c>
      <c r="AG90" s="10">
        <v>10</v>
      </c>
      <c r="AH90" s="10">
        <f>COUNT(D90:AE90)</f>
        <v>2</v>
      </c>
      <c r="AI90" s="22">
        <f>IF(C90="Yes",(AF90-AH90+(DG90-50)/AG90)/AF90,0)</f>
        <v>0.7857142857142857</v>
      </c>
      <c r="AJ90" s="11">
        <f>SUM(D90:AE90)</f>
        <v>2</v>
      </c>
      <c r="AK90" s="10">
        <f>MAX(AJ90-AL90-AM90,0)*-1</f>
        <v>0</v>
      </c>
      <c r="AL90" s="10">
        <v>10</v>
      </c>
      <c r="AM90" s="10">
        <v>3</v>
      </c>
      <c r="AN90" s="7">
        <f>AJ90+AK90+AO90</f>
        <v>2</v>
      </c>
      <c r="AO90" s="6"/>
      <c r="AP90" s="3">
        <v>0.5</v>
      </c>
      <c r="AQ90" s="15">
        <f>MIN(AN90,AL90)*AP90</f>
        <v>1</v>
      </c>
      <c r="AR90" s="6">
        <v>0</v>
      </c>
      <c r="AS90" s="6">
        <v>0</v>
      </c>
      <c r="AT90" s="6">
        <v>3</v>
      </c>
      <c r="AU90" s="6">
        <v>0</v>
      </c>
      <c r="AV90" s="7"/>
      <c r="AW90" s="7">
        <v>0</v>
      </c>
      <c r="AX90" s="7"/>
      <c r="AY90" s="7">
        <v>-5</v>
      </c>
      <c r="AZ90" s="6"/>
      <c r="BA90" s="6">
        <v>3</v>
      </c>
      <c r="BB90" s="6"/>
      <c r="BC90" s="6">
        <v>0</v>
      </c>
      <c r="BD90" s="7"/>
      <c r="BE90" s="7">
        <f>IF(ED90&gt;=70, 5, 0)</f>
        <v>0</v>
      </c>
      <c r="BF90" s="7"/>
      <c r="BG90" s="7"/>
      <c r="BH90" s="7">
        <v>-5</v>
      </c>
      <c r="BI90" s="6"/>
      <c r="BJ90" s="6">
        <f>IF(EU90&gt;=70, 6, 0)</f>
        <v>0</v>
      </c>
      <c r="BK90" s="6">
        <v>-5</v>
      </c>
      <c r="BL90" s="7">
        <v>0</v>
      </c>
      <c r="BM90" s="7">
        <v>-5</v>
      </c>
      <c r="BN90" s="7">
        <v>0</v>
      </c>
      <c r="BO90" s="6"/>
      <c r="BP90" s="6">
        <f>IF(EX90&gt;=70, 6, 0)</f>
        <v>0</v>
      </c>
      <c r="BQ90" s="6">
        <v>-5</v>
      </c>
      <c r="BR90" s="7"/>
      <c r="BS90" s="7">
        <v>0</v>
      </c>
      <c r="BT90" s="7">
        <v>-5</v>
      </c>
      <c r="BU90" s="6"/>
      <c r="BV90" s="6">
        <v>0</v>
      </c>
      <c r="BW90" s="6">
        <f>IF(EI90&gt;=70, 5, 0)</f>
        <v>5</v>
      </c>
      <c r="BX90" s="6">
        <v>0</v>
      </c>
      <c r="BY90" s="6">
        <v>0</v>
      </c>
      <c r="BZ90" s="6">
        <v>0</v>
      </c>
      <c r="CA90" s="6">
        <v>0</v>
      </c>
      <c r="CB90" s="6">
        <v>0</v>
      </c>
      <c r="CC90" s="6">
        <v>0</v>
      </c>
      <c r="CD90" s="6">
        <v>0</v>
      </c>
      <c r="CE90" s="6">
        <v>0</v>
      </c>
      <c r="CF90" s="6">
        <v>0</v>
      </c>
      <c r="CG90" s="6">
        <v>0</v>
      </c>
      <c r="CH90" s="6">
        <v>0</v>
      </c>
      <c r="CI90" s="6">
        <v>-5</v>
      </c>
      <c r="CJ90" s="7">
        <v>0</v>
      </c>
      <c r="CK90" s="7">
        <v>0</v>
      </c>
      <c r="CL90" s="7">
        <v>0</v>
      </c>
      <c r="CM90" s="6">
        <v>0</v>
      </c>
      <c r="CN90" s="6">
        <f>IF(EQ90&gt;=70, 5, 0)</f>
        <v>0</v>
      </c>
      <c r="CO90" s="6">
        <v>-5</v>
      </c>
      <c r="CP90" s="6"/>
      <c r="CQ90" s="6">
        <v>0</v>
      </c>
      <c r="CR90" s="7"/>
      <c r="CS90" s="7">
        <f>IF(FA90&gt;=70, 6, 0)</f>
        <v>0</v>
      </c>
      <c r="CT90" s="7">
        <v>-5</v>
      </c>
      <c r="CU90" s="6"/>
      <c r="CV90" s="7">
        <v>0</v>
      </c>
      <c r="CW90" s="7">
        <v>0</v>
      </c>
      <c r="CX90" s="7">
        <v>20</v>
      </c>
      <c r="CY90" s="7">
        <v>0</v>
      </c>
      <c r="CZ90" s="7">
        <f>IF(AND(DQ90&gt;0,DU90&gt;0),4,0)</f>
        <v>0</v>
      </c>
      <c r="DA90" s="7">
        <f>IF(AND(ED90&gt;0,EI90&gt;0,EN90&gt;0),4,0)</f>
        <v>0</v>
      </c>
      <c r="DB90" s="7">
        <f>IF(SUM(BV90,BX90,CA90,CB90,CD90,CG90,CJ90,CK90,CM90,CO90)&gt;-1,4,0)</f>
        <v>0</v>
      </c>
      <c r="DC90" s="7">
        <f>IF(FA90&gt;0,4,0)</f>
        <v>4</v>
      </c>
      <c r="DD90" s="6"/>
      <c r="DE90" s="10">
        <f>SUM(AR90:DD90)</f>
        <v>-10</v>
      </c>
      <c r="DF90" s="10">
        <v>50</v>
      </c>
      <c r="DG90" s="17">
        <f>DE90+DF90</f>
        <v>40</v>
      </c>
      <c r="DH90" s="1">
        <v>80</v>
      </c>
      <c r="DI90" s="18">
        <v>75</v>
      </c>
      <c r="DJ90" s="18">
        <v>50</v>
      </c>
      <c r="DK90" s="29">
        <f>AVERAGE(DI90:DJ90)</f>
        <v>62.5</v>
      </c>
      <c r="DL90" s="1">
        <v>0</v>
      </c>
      <c r="DM90" s="29">
        <v>75</v>
      </c>
      <c r="DN90" s="1">
        <v>0</v>
      </c>
      <c r="DO90" s="1">
        <v>0</v>
      </c>
      <c r="DP90" s="1">
        <f>IF(DO90&gt;68, 68, DO90)</f>
        <v>0</v>
      </c>
      <c r="DQ90" s="1">
        <f>MAX(DN90,DP90)</f>
        <v>0</v>
      </c>
      <c r="DR90" s="29">
        <v>0</v>
      </c>
      <c r="DS90" s="29"/>
      <c r="DT90" s="29">
        <f>IF(DS90&gt;68,68,DS90)</f>
        <v>0</v>
      </c>
      <c r="DU90" s="29">
        <f>MAX(DR90,DT90)</f>
        <v>0</v>
      </c>
      <c r="DV90" s="18">
        <v>0</v>
      </c>
      <c r="DW90" s="18">
        <v>0</v>
      </c>
      <c r="DX90" s="1"/>
      <c r="DY90" s="15">
        <f>AVERAGE(DH90,DK90:DM90, DQ90, DU90)</f>
        <v>36.25</v>
      </c>
      <c r="DZ90" s="1">
        <v>0</v>
      </c>
      <c r="EA90" s="1">
        <v>0</v>
      </c>
      <c r="EB90" s="1">
        <v>0</v>
      </c>
      <c r="EC90" s="1">
        <f>IF(EB90&gt;68,68,EB90)</f>
        <v>0</v>
      </c>
      <c r="ED90" s="1">
        <f>MAX(DZ90:EA90,EC90)</f>
        <v>0</v>
      </c>
      <c r="EE90" s="29">
        <v>11.11</v>
      </c>
      <c r="EF90" s="29">
        <v>86.67</v>
      </c>
      <c r="EG90" s="29">
        <v>0</v>
      </c>
      <c r="EH90" s="29">
        <f>IF(EG90&gt;68,68,EG90)</f>
        <v>0</v>
      </c>
      <c r="EI90" s="29">
        <f>MAX(EE90:EF90)</f>
        <v>86.67</v>
      </c>
      <c r="EJ90" s="1">
        <v>11.11</v>
      </c>
      <c r="EK90" s="1">
        <v>86.67</v>
      </c>
      <c r="EL90" s="1">
        <v>0</v>
      </c>
      <c r="EM90" s="1">
        <f>IF(EL90&gt;68,68,EL90)</f>
        <v>0</v>
      </c>
      <c r="EN90" s="1">
        <f>MAX(EJ90:EK90,EM90)</f>
        <v>86.67</v>
      </c>
      <c r="EO90" s="29">
        <v>0</v>
      </c>
      <c r="EP90" s="29">
        <v>0</v>
      </c>
      <c r="EQ90" s="29"/>
      <c r="ER90" s="15">
        <f>AVERAGE(ED90,EI90,EN90,EQ90)</f>
        <v>57.78</v>
      </c>
      <c r="ES90" s="1">
        <v>0</v>
      </c>
      <c r="ET90" s="1">
        <v>0</v>
      </c>
      <c r="EU90" s="1">
        <f>MIN(MAX(ES90:ET90)+0.2*FA90, 100)</f>
        <v>12.600000000000001</v>
      </c>
      <c r="EV90" s="29">
        <v>0</v>
      </c>
      <c r="EW90" s="29">
        <v>0</v>
      </c>
      <c r="EX90" s="29">
        <f>MIN(MAX(EV90:EW90)+0.15*FA90, 100)</f>
        <v>9.4499999999999993</v>
      </c>
      <c r="EY90" s="1">
        <v>63</v>
      </c>
      <c r="EZ90" s="1">
        <v>0</v>
      </c>
      <c r="FA90" s="1">
        <f>MAX(EY90:EZ90)</f>
        <v>63</v>
      </c>
      <c r="FB90" s="15">
        <f>AVERAGE(EU90,EX90,FA90)</f>
        <v>28.349999999999998</v>
      </c>
      <c r="FC90" s="3">
        <v>0.25</v>
      </c>
      <c r="FD90" s="3">
        <v>0.2</v>
      </c>
      <c r="FE90" s="3">
        <v>0.25</v>
      </c>
      <c r="FF90" s="3">
        <v>0.3</v>
      </c>
      <c r="FG90" s="25">
        <f>MIN(IF(C90="Yes",AQ90+DG90,0),100)</f>
        <v>41</v>
      </c>
      <c r="FH90" s="25">
        <f>IF(FL90&lt;0,FG90+FL90*-4,FG90)</f>
        <v>41</v>
      </c>
      <c r="FI90" s="25">
        <f>MIN(IF(C90="Yes",AQ90+DY90,0), 100)</f>
        <v>37.25</v>
      </c>
      <c r="FJ90" s="25">
        <f>MIN(IF(C90="Yes",AQ90+ER90,0),100)</f>
        <v>58.78</v>
      </c>
      <c r="FK90" s="25">
        <f>MIN(IF(C90="Yes",AQ90+FB90,0), 100)</f>
        <v>29.349999999999998</v>
      </c>
      <c r="FL90" s="26">
        <f>FC90*FG90+FD90*FI90+FE90*FJ90+FF90*FK90</f>
        <v>41.199999999999996</v>
      </c>
      <c r="FM90" s="26">
        <f>FC90*FH90+FD90*FI90+FE90*FJ90+FF90*FK90</f>
        <v>41.199999999999996</v>
      </c>
    </row>
    <row r="91" spans="1:169" customFormat="1" x14ac:dyDescent="0.3">
      <c r="A91">
        <v>1402019046</v>
      </c>
      <c r="B91" t="s">
        <v>106</v>
      </c>
      <c r="C91" s="2" t="s">
        <v>107</v>
      </c>
      <c r="D91" s="6">
        <v>1</v>
      </c>
      <c r="E91" s="6"/>
      <c r="F91" s="7"/>
      <c r="G91" s="7"/>
      <c r="H91" s="6">
        <v>1</v>
      </c>
      <c r="I91" s="6">
        <v>1</v>
      </c>
      <c r="J91" s="7"/>
      <c r="K91" s="7"/>
      <c r="L91" s="6"/>
      <c r="M91" s="8"/>
      <c r="N91" s="7"/>
      <c r="O91" s="7"/>
      <c r="P91" s="6"/>
      <c r="Q91" s="8"/>
      <c r="R91" s="7">
        <v>1</v>
      </c>
      <c r="S91" s="7">
        <v>1</v>
      </c>
      <c r="T91" s="6"/>
      <c r="U91" s="16"/>
      <c r="V91" s="7"/>
      <c r="W91" s="7"/>
      <c r="X91" s="6"/>
      <c r="Y91" s="6"/>
      <c r="Z91" s="7"/>
      <c r="AA91" s="7"/>
      <c r="AB91" s="6"/>
      <c r="AC91" s="6"/>
      <c r="AD91" s="7"/>
      <c r="AE91" s="8"/>
      <c r="AF91" s="10">
        <v>14</v>
      </c>
      <c r="AG91" s="10">
        <v>10</v>
      </c>
      <c r="AH91" s="10">
        <f>COUNT(D91:AE91)</f>
        <v>5</v>
      </c>
      <c r="AI91" s="22">
        <f>IF(C91="Yes",(AF91-AH91+(DG91-50)/AG91)/AF91,0)</f>
        <v>0.8571428571428571</v>
      </c>
      <c r="AJ91" s="11">
        <f>SUM(D91:AE91)</f>
        <v>5</v>
      </c>
      <c r="AK91" s="10">
        <f>MAX(AJ91-AL91-AM91,0)*-1</f>
        <v>0</v>
      </c>
      <c r="AL91" s="10">
        <v>10</v>
      </c>
      <c r="AM91" s="10">
        <v>3</v>
      </c>
      <c r="AN91" s="7">
        <f>AJ91+AK91+AO91</f>
        <v>5</v>
      </c>
      <c r="AO91" s="6"/>
      <c r="AP91" s="3">
        <v>0.5</v>
      </c>
      <c r="AQ91" s="15">
        <f>MIN(AN91,AL91)*AP91</f>
        <v>2.5</v>
      </c>
      <c r="AR91" s="6">
        <v>0</v>
      </c>
      <c r="AS91" s="6">
        <v>0</v>
      </c>
      <c r="AT91" s="6">
        <v>2</v>
      </c>
      <c r="AU91" s="6">
        <v>0</v>
      </c>
      <c r="AV91" s="7"/>
      <c r="AW91" s="7">
        <v>0</v>
      </c>
      <c r="AX91" s="7"/>
      <c r="AY91" s="7">
        <v>0</v>
      </c>
      <c r="AZ91" s="6"/>
      <c r="BA91" s="6">
        <v>0</v>
      </c>
      <c r="BB91" s="6"/>
      <c r="BC91" s="6">
        <v>0</v>
      </c>
      <c r="BD91" s="7"/>
      <c r="BE91" s="7">
        <f>IF(ED91&gt;=70, 5, 0)</f>
        <v>0</v>
      </c>
      <c r="BF91" s="7"/>
      <c r="BG91" s="7"/>
      <c r="BH91" s="7">
        <v>0</v>
      </c>
      <c r="BI91" s="6"/>
      <c r="BJ91" s="6">
        <f>IF(EU91&gt;=70, 6, 0)</f>
        <v>0</v>
      </c>
      <c r="BK91" s="6">
        <v>0</v>
      </c>
      <c r="BL91" s="7">
        <v>0</v>
      </c>
      <c r="BM91" s="7">
        <v>-5</v>
      </c>
      <c r="BN91" s="7">
        <v>0</v>
      </c>
      <c r="BO91" s="6"/>
      <c r="BP91" s="6">
        <f>IF(EX91&gt;=70, 6, 0)</f>
        <v>0</v>
      </c>
      <c r="BQ91" s="6">
        <v>0</v>
      </c>
      <c r="BR91" s="7"/>
      <c r="BS91" s="7">
        <v>0</v>
      </c>
      <c r="BT91" s="7">
        <v>0</v>
      </c>
      <c r="BU91" s="6">
        <v>5</v>
      </c>
      <c r="BV91" s="6">
        <v>0</v>
      </c>
      <c r="BW91" s="6">
        <f>IF(EI91&gt;=70, 5, 0)</f>
        <v>0</v>
      </c>
      <c r="BX91" s="6">
        <v>0</v>
      </c>
      <c r="BY91" s="6">
        <v>0</v>
      </c>
      <c r="BZ91" s="6">
        <v>0</v>
      </c>
      <c r="CA91" s="6">
        <v>0</v>
      </c>
      <c r="CB91" s="6">
        <v>0</v>
      </c>
      <c r="CC91" s="6">
        <v>0</v>
      </c>
      <c r="CD91" s="6">
        <v>0</v>
      </c>
      <c r="CE91" s="6">
        <v>0</v>
      </c>
      <c r="CF91" s="6">
        <v>0</v>
      </c>
      <c r="CG91" s="6">
        <v>0</v>
      </c>
      <c r="CH91" s="6">
        <v>0</v>
      </c>
      <c r="CI91" s="6">
        <v>0</v>
      </c>
      <c r="CJ91" s="7">
        <v>0</v>
      </c>
      <c r="CK91" s="7">
        <v>0</v>
      </c>
      <c r="CL91" s="7">
        <v>0</v>
      </c>
      <c r="CM91" s="6">
        <v>0</v>
      </c>
      <c r="CN91" s="6">
        <f>IF(EQ91&gt;=70, 5, 0)</f>
        <v>0</v>
      </c>
      <c r="CO91" s="6">
        <v>0</v>
      </c>
      <c r="CP91" s="6"/>
      <c r="CQ91" s="6">
        <v>0</v>
      </c>
      <c r="CR91" s="7"/>
      <c r="CS91" s="7">
        <f>IF(FA91&gt;=70, 6, 0)</f>
        <v>0</v>
      </c>
      <c r="CT91" s="7">
        <v>0</v>
      </c>
      <c r="CU91" s="6">
        <v>20</v>
      </c>
      <c r="CV91" s="7">
        <v>0</v>
      </c>
      <c r="CW91" s="7">
        <v>0</v>
      </c>
      <c r="CX91" s="7">
        <v>0</v>
      </c>
      <c r="CY91" s="7">
        <v>0</v>
      </c>
      <c r="CZ91" s="7">
        <f>IF(AND(DQ91&gt;0,DU91&gt;0),4,0)</f>
        <v>0</v>
      </c>
      <c r="DA91" s="7">
        <f>IF(AND(ED91&gt;0,EI91&gt;0,EN91&gt;0),4,0)</f>
        <v>4</v>
      </c>
      <c r="DB91" s="7">
        <f>IF(SUM(BV91,BX91,CA91,CB91,CD91,CG91,CJ91,CK91,CM91,CO91)&gt;-1,4,0)</f>
        <v>4</v>
      </c>
      <c r="DC91" s="7">
        <f>IF(FA91&gt;0,4,0)</f>
        <v>0</v>
      </c>
      <c r="DD91" s="6"/>
      <c r="DE91" s="10">
        <f>SUM(AR91:DD91)</f>
        <v>30</v>
      </c>
      <c r="DF91" s="10">
        <v>50</v>
      </c>
      <c r="DG91" s="17">
        <f>DE91+DF91</f>
        <v>80</v>
      </c>
      <c r="DH91" s="1">
        <v>62.86</v>
      </c>
      <c r="DI91" s="18">
        <v>50</v>
      </c>
      <c r="DJ91" s="18">
        <v>50</v>
      </c>
      <c r="DK91" s="29">
        <f>AVERAGE(DI91:DJ91)</f>
        <v>50</v>
      </c>
      <c r="DL91" s="1">
        <v>0</v>
      </c>
      <c r="DM91" s="29">
        <v>45</v>
      </c>
      <c r="DN91" s="1">
        <v>0</v>
      </c>
      <c r="DO91" s="1">
        <v>0</v>
      </c>
      <c r="DP91" s="1">
        <f>IF(DO91&gt;68, 68, DO91)</f>
        <v>0</v>
      </c>
      <c r="DQ91" s="1">
        <f>MAX(DN91,DP91)</f>
        <v>0</v>
      </c>
      <c r="DR91" s="29">
        <v>0</v>
      </c>
      <c r="DS91" s="29">
        <v>0</v>
      </c>
      <c r="DT91" s="29">
        <f>IF(DS91&gt;68,68,DS91)</f>
        <v>0</v>
      </c>
      <c r="DU91" s="29">
        <f>MAX(DR91,DT91)</f>
        <v>0</v>
      </c>
      <c r="DV91" s="18">
        <v>0</v>
      </c>
      <c r="DW91" s="18">
        <v>0</v>
      </c>
      <c r="DX91" s="1"/>
      <c r="DY91" s="15">
        <f>AVERAGE(DH91,DK91:DM91, DQ91, DU91)</f>
        <v>26.310000000000002</v>
      </c>
      <c r="DZ91" s="1">
        <v>46.67</v>
      </c>
      <c r="EA91" s="1">
        <v>46.67</v>
      </c>
      <c r="EB91" s="1">
        <v>0</v>
      </c>
      <c r="EC91" s="1">
        <f>IF(EB91&gt;68,68,EB91)</f>
        <v>0</v>
      </c>
      <c r="ED91" s="1">
        <f>MAX(DZ91:EA91,EC91)</f>
        <v>46.67</v>
      </c>
      <c r="EE91" s="29">
        <v>33.33</v>
      </c>
      <c r="EF91" s="29">
        <v>60</v>
      </c>
      <c r="EG91" s="29">
        <v>0</v>
      </c>
      <c r="EH91" s="29">
        <f>IF(EG91&gt;68,68,EG91)</f>
        <v>0</v>
      </c>
      <c r="EI91" s="29">
        <f>MAX(EE91:EF91)</f>
        <v>60</v>
      </c>
      <c r="EJ91" s="1">
        <v>33.33</v>
      </c>
      <c r="EK91" s="1">
        <v>53.33</v>
      </c>
      <c r="EL91" s="1">
        <v>0</v>
      </c>
      <c r="EM91" s="1">
        <f>IF(EL91&gt;68,68,EL91)</f>
        <v>0</v>
      </c>
      <c r="EN91" s="1">
        <f>MAX(EJ91:EK91,EM91)</f>
        <v>53.33</v>
      </c>
      <c r="EO91" s="29">
        <v>0</v>
      </c>
      <c r="EP91" s="29">
        <v>0</v>
      </c>
      <c r="EQ91" s="29"/>
      <c r="ER91" s="15">
        <f>AVERAGE(ED91,EI91,EN91,EQ91)</f>
        <v>53.333333333333336</v>
      </c>
      <c r="ES91" s="1">
        <v>0</v>
      </c>
      <c r="ET91" s="1">
        <v>0</v>
      </c>
      <c r="EU91" s="1">
        <f>MIN(MAX(ES91:ET91)+0.2*FA91, 100)</f>
        <v>0</v>
      </c>
      <c r="EV91" s="29">
        <v>0</v>
      </c>
      <c r="EW91" s="29">
        <v>0</v>
      </c>
      <c r="EX91" s="29">
        <f>MIN(MAX(EV91:EW91)+0.15*FA91, 100)</f>
        <v>0</v>
      </c>
      <c r="EY91" s="1">
        <v>0</v>
      </c>
      <c r="EZ91" s="1">
        <v>0</v>
      </c>
      <c r="FA91" s="1">
        <f>MAX(EY91:EZ91)</f>
        <v>0</v>
      </c>
      <c r="FB91" s="15">
        <f>AVERAGE(EU91,EX91,FA91)</f>
        <v>0</v>
      </c>
      <c r="FC91" s="3">
        <v>0.25</v>
      </c>
      <c r="FD91" s="3">
        <v>0.2</v>
      </c>
      <c r="FE91" s="3">
        <v>0.25</v>
      </c>
      <c r="FF91" s="3">
        <v>0.3</v>
      </c>
      <c r="FG91" s="25">
        <f>MIN(IF(C91="Yes",AQ91+DG91,0),100)</f>
        <v>82.5</v>
      </c>
      <c r="FH91" s="25">
        <f>IF(FL91&lt;0,FG91+FL91*-4,FG91)</f>
        <v>82.5</v>
      </c>
      <c r="FI91" s="25">
        <f>MIN(IF(C91="Yes",AQ91+DY91,0), 100)</f>
        <v>28.810000000000002</v>
      </c>
      <c r="FJ91" s="25">
        <f>MIN(IF(C91="Yes",AQ91+ER91,0),100)</f>
        <v>55.833333333333336</v>
      </c>
      <c r="FK91" s="25">
        <f>MIN(IF(C91="Yes",AQ91+FB91,0), 100)</f>
        <v>2.5</v>
      </c>
      <c r="FL91" s="26">
        <f>FC91*FG91+FD91*FI91+FE91*FJ91+FF91*FK91</f>
        <v>41.095333333333336</v>
      </c>
      <c r="FM91" s="26">
        <f>FC91*FH91+FD91*FI91+FE91*FJ91+FF91*FK91</f>
        <v>41.095333333333336</v>
      </c>
    </row>
    <row r="92" spans="1:169" customFormat="1" x14ac:dyDescent="0.3">
      <c r="A92">
        <v>1402019094</v>
      </c>
      <c r="B92" t="s">
        <v>106</v>
      </c>
      <c r="C92" s="2" t="s">
        <v>107</v>
      </c>
      <c r="D92" s="6">
        <v>1</v>
      </c>
      <c r="E92" s="6"/>
      <c r="F92" s="7"/>
      <c r="G92" s="7">
        <v>1</v>
      </c>
      <c r="H92" s="6">
        <v>1</v>
      </c>
      <c r="I92" s="6">
        <v>1</v>
      </c>
      <c r="J92" s="7">
        <v>1</v>
      </c>
      <c r="K92" s="7">
        <v>1</v>
      </c>
      <c r="L92" s="6">
        <v>1</v>
      </c>
      <c r="M92" s="8"/>
      <c r="N92" s="7"/>
      <c r="O92" s="7"/>
      <c r="P92" s="6"/>
      <c r="Q92" s="8"/>
      <c r="R92" s="7"/>
      <c r="S92" s="7">
        <v>1</v>
      </c>
      <c r="T92" s="6"/>
      <c r="U92" s="6"/>
      <c r="V92" s="7"/>
      <c r="W92" s="7"/>
      <c r="X92" s="6"/>
      <c r="Y92" s="6"/>
      <c r="Z92" s="7"/>
      <c r="AA92" s="7"/>
      <c r="AB92" s="6"/>
      <c r="AC92" s="6"/>
      <c r="AD92" s="7"/>
      <c r="AE92" s="8"/>
      <c r="AF92" s="10">
        <v>14</v>
      </c>
      <c r="AG92" s="10">
        <v>10</v>
      </c>
      <c r="AH92" s="10">
        <f>COUNT(D92:AE92)</f>
        <v>8</v>
      </c>
      <c r="AI92" s="22">
        <f>IF(C92="Yes",(AF92-AH92+(DG92-50)/AG92)/AF92,0)</f>
        <v>0.23571428571428571</v>
      </c>
      <c r="AJ92" s="11">
        <f>SUM(D92:AE92)</f>
        <v>8</v>
      </c>
      <c r="AK92" s="10">
        <f>MAX(AJ92-AL92-AM92,0)*-1</f>
        <v>0</v>
      </c>
      <c r="AL92" s="10">
        <v>10</v>
      </c>
      <c r="AM92" s="10">
        <v>3</v>
      </c>
      <c r="AN92" s="7">
        <f>AJ92+AK92+AO92</f>
        <v>8</v>
      </c>
      <c r="AO92" s="6"/>
      <c r="AP92" s="3">
        <v>0.5</v>
      </c>
      <c r="AQ92" s="15">
        <f>MIN(AN92,AL92)*AP92</f>
        <v>4</v>
      </c>
      <c r="AR92" s="6">
        <v>0</v>
      </c>
      <c r="AS92" s="6">
        <v>0</v>
      </c>
      <c r="AT92" s="6">
        <v>4</v>
      </c>
      <c r="AU92" s="6">
        <v>0</v>
      </c>
      <c r="AV92" s="7"/>
      <c r="AW92" s="7">
        <v>0</v>
      </c>
      <c r="AX92" s="7"/>
      <c r="AY92" s="7">
        <v>0</v>
      </c>
      <c r="AZ92" s="6"/>
      <c r="BA92" s="6">
        <v>0</v>
      </c>
      <c r="BB92" s="6"/>
      <c r="BC92" s="6">
        <v>0</v>
      </c>
      <c r="BD92" s="7"/>
      <c r="BE92" s="7">
        <f>IF(ED92&gt;=70, 5, 0)</f>
        <v>0</v>
      </c>
      <c r="BF92" s="7"/>
      <c r="BG92" s="7"/>
      <c r="BH92" s="7">
        <v>-5</v>
      </c>
      <c r="BI92" s="6"/>
      <c r="BJ92" s="6">
        <f>IF(EU92&gt;=70, 6, 0)</f>
        <v>0</v>
      </c>
      <c r="BK92" s="6">
        <v>0</v>
      </c>
      <c r="BL92" s="7">
        <v>-5</v>
      </c>
      <c r="BM92" s="7">
        <v>-5</v>
      </c>
      <c r="BN92" s="7">
        <v>-5</v>
      </c>
      <c r="BO92" s="6"/>
      <c r="BP92" s="6">
        <f>IF(EX92&gt;=70, 6, 0)</f>
        <v>0</v>
      </c>
      <c r="BQ92" s="6">
        <v>0</v>
      </c>
      <c r="BR92" s="7"/>
      <c r="BS92" s="7">
        <v>0</v>
      </c>
      <c r="BT92" s="7">
        <v>0</v>
      </c>
      <c r="BU92" s="6"/>
      <c r="BV92" s="6">
        <v>0</v>
      </c>
      <c r="BW92" s="6">
        <f>IF(EI92&gt;=70, 5, 0)</f>
        <v>0</v>
      </c>
      <c r="BX92" s="6">
        <v>0</v>
      </c>
      <c r="BY92" s="6">
        <v>0</v>
      </c>
      <c r="BZ92" s="6">
        <v>0</v>
      </c>
      <c r="CA92" s="6">
        <v>0</v>
      </c>
      <c r="CB92" s="6">
        <v>0</v>
      </c>
      <c r="CC92" s="6">
        <v>0</v>
      </c>
      <c r="CD92" s="6">
        <v>0</v>
      </c>
      <c r="CE92" s="6">
        <v>0</v>
      </c>
      <c r="CF92" s="6">
        <v>0</v>
      </c>
      <c r="CG92" s="6">
        <v>0</v>
      </c>
      <c r="CH92" s="6">
        <v>0</v>
      </c>
      <c r="CI92" s="6">
        <v>-5</v>
      </c>
      <c r="CJ92" s="7">
        <v>-5</v>
      </c>
      <c r="CK92" s="7">
        <v>-5</v>
      </c>
      <c r="CL92" s="7">
        <v>-5</v>
      </c>
      <c r="CM92" s="6">
        <v>0</v>
      </c>
      <c r="CN92" s="6">
        <f>IF(EQ92&gt;=70, 5, 0)</f>
        <v>0</v>
      </c>
      <c r="CO92" s="6">
        <v>0</v>
      </c>
      <c r="CP92" s="6"/>
      <c r="CQ92" s="6">
        <v>-5</v>
      </c>
      <c r="CR92" s="7"/>
      <c r="CS92" s="7">
        <f>IF(FA92&gt;=70, 6, 0)</f>
        <v>0</v>
      </c>
      <c r="CT92" s="7">
        <v>-5</v>
      </c>
      <c r="CU92" s="6"/>
      <c r="CV92" s="7">
        <v>0</v>
      </c>
      <c r="CW92" s="7">
        <v>0</v>
      </c>
      <c r="CX92" s="7">
        <v>0</v>
      </c>
      <c r="CY92" s="7">
        <v>0</v>
      </c>
      <c r="CZ92" s="7">
        <f>IF(AND(DQ92&gt;0,DU92&gt;0),4,0)</f>
        <v>0</v>
      </c>
      <c r="DA92" s="7">
        <f>IF(AND(ED92&gt;0,EI92&gt;0,EN92&gt;0),4,0)</f>
        <v>4</v>
      </c>
      <c r="DB92" s="7">
        <f>IF(SUM(BV92,BX92,CA92,CB92,CD92,CG92,CJ92,CK92,CM92,CO92)&gt;-1,4,0)</f>
        <v>0</v>
      </c>
      <c r="DC92" s="7">
        <f>IF(FA92&gt;0,4,0)</f>
        <v>0</v>
      </c>
      <c r="DD92" s="6">
        <f>10+5</f>
        <v>15</v>
      </c>
      <c r="DE92" s="10">
        <f>SUM(AR92:DD92)</f>
        <v>-27</v>
      </c>
      <c r="DF92" s="10">
        <v>50</v>
      </c>
      <c r="DG92" s="17">
        <f>DE92+DF92</f>
        <v>23</v>
      </c>
      <c r="DH92" s="1">
        <v>77.14</v>
      </c>
      <c r="DI92" s="18">
        <v>50</v>
      </c>
      <c r="DJ92" s="18">
        <v>50</v>
      </c>
      <c r="DK92" s="29">
        <f>AVERAGE(DI92:DJ92)</f>
        <v>50</v>
      </c>
      <c r="DL92" s="1">
        <v>75</v>
      </c>
      <c r="DM92" s="29">
        <v>0</v>
      </c>
      <c r="DN92" s="1">
        <v>0</v>
      </c>
      <c r="DO92" s="1">
        <v>0</v>
      </c>
      <c r="DP92" s="1">
        <f>IF(DO92&gt;68, 68, DO92)</f>
        <v>0</v>
      </c>
      <c r="DQ92" s="1">
        <f>MAX(DN92,DP92)</f>
        <v>0</v>
      </c>
      <c r="DR92" s="29">
        <v>0</v>
      </c>
      <c r="DS92" s="29"/>
      <c r="DT92" s="29">
        <f>IF(DS92&gt;68,68,DS92)</f>
        <v>0</v>
      </c>
      <c r="DU92" s="29">
        <f>MAX(DR92,DT92)</f>
        <v>0</v>
      </c>
      <c r="DV92" s="18">
        <v>0</v>
      </c>
      <c r="DW92" s="18">
        <v>0</v>
      </c>
      <c r="DX92" s="1"/>
      <c r="DY92" s="15">
        <f>AVERAGE(DH92,DK92:DM92, DQ92, DU92)</f>
        <v>33.69</v>
      </c>
      <c r="DZ92" s="1">
        <v>46.67</v>
      </c>
      <c r="EA92" s="1">
        <v>0</v>
      </c>
      <c r="EB92" s="1">
        <v>0</v>
      </c>
      <c r="EC92" s="1">
        <f>IF(EB92&gt;68,68,EB92)</f>
        <v>0</v>
      </c>
      <c r="ED92" s="1">
        <f>MAX(DZ92:EA92,EC92)</f>
        <v>46.67</v>
      </c>
      <c r="EE92" s="29">
        <v>0</v>
      </c>
      <c r="EF92" s="29">
        <v>66.67</v>
      </c>
      <c r="EG92" s="29">
        <v>0</v>
      </c>
      <c r="EH92" s="29">
        <f>IF(EG92&gt;68,68,EG92)</f>
        <v>0</v>
      </c>
      <c r="EI92" s="29">
        <f>MAX(EE92:EF92)</f>
        <v>66.67</v>
      </c>
      <c r="EJ92" s="1">
        <v>0</v>
      </c>
      <c r="EK92" s="1">
        <v>80</v>
      </c>
      <c r="EL92" s="1">
        <v>0</v>
      </c>
      <c r="EM92" s="1">
        <f>IF(EL92&gt;68,68,EL92)</f>
        <v>0</v>
      </c>
      <c r="EN92" s="1">
        <f>MAX(EJ92:EK92,EM92)</f>
        <v>80</v>
      </c>
      <c r="EO92" s="29">
        <v>0</v>
      </c>
      <c r="EP92" s="29">
        <v>0</v>
      </c>
      <c r="EQ92" s="29"/>
      <c r="ER92" s="15">
        <f>AVERAGE(ED92,EI92,EN92,EQ92)</f>
        <v>64.446666666666673</v>
      </c>
      <c r="ES92" s="1">
        <v>0</v>
      </c>
      <c r="ET92" s="1">
        <v>40</v>
      </c>
      <c r="EU92" s="1">
        <f>MIN(MAX(ES92:ET92)+0.2*FA92, 100)</f>
        <v>40</v>
      </c>
      <c r="EV92" s="29">
        <v>41.67</v>
      </c>
      <c r="EW92" s="29">
        <v>0</v>
      </c>
      <c r="EX92" s="29">
        <f>MIN(MAX(EV92:EW92)+0.15*FA92, 100)</f>
        <v>41.67</v>
      </c>
      <c r="EY92" s="1">
        <v>0</v>
      </c>
      <c r="EZ92" s="1">
        <v>0</v>
      </c>
      <c r="FA92" s="1">
        <f>MAX(EY92:EZ92)</f>
        <v>0</v>
      </c>
      <c r="FB92" s="15">
        <f>AVERAGE(EU92,EX92,FA92)</f>
        <v>27.223333333333333</v>
      </c>
      <c r="FC92" s="3">
        <v>0.25</v>
      </c>
      <c r="FD92" s="3">
        <v>0.2</v>
      </c>
      <c r="FE92" s="3">
        <v>0.25</v>
      </c>
      <c r="FF92" s="3">
        <v>0.3</v>
      </c>
      <c r="FG92" s="25">
        <f>MIN(IF(C92="Yes",AQ92+DG92,0),100)</f>
        <v>27</v>
      </c>
      <c r="FH92" s="25">
        <f>IF(FL92&lt;0,FG92+FL92*-4,FG92)</f>
        <v>27</v>
      </c>
      <c r="FI92" s="25">
        <f>MIN(IF(C92="Yes",AQ92+DY92,0), 100)</f>
        <v>37.69</v>
      </c>
      <c r="FJ92" s="25">
        <f>MIN(IF(C92="Yes",AQ92+ER92,0),100)</f>
        <v>68.446666666666673</v>
      </c>
      <c r="FK92" s="25">
        <f>MIN(IF(C92="Yes",AQ92+FB92,0), 100)</f>
        <v>31.223333333333333</v>
      </c>
      <c r="FL92" s="26">
        <f>FC92*FG92+FD92*FI92+FE92*FJ92+FF92*FK92</f>
        <v>40.766666666666666</v>
      </c>
      <c r="FM92" s="26">
        <f>FC92*FH92+FD92*FI92+FE92*FJ92+FF92*FK92</f>
        <v>40.766666666666666</v>
      </c>
    </row>
    <row r="93" spans="1:169" customFormat="1" x14ac:dyDescent="0.3">
      <c r="A93">
        <v>1402019007</v>
      </c>
      <c r="B93" t="s">
        <v>105</v>
      </c>
      <c r="C93" s="2" t="s">
        <v>107</v>
      </c>
      <c r="D93" s="6"/>
      <c r="E93" s="6"/>
      <c r="F93" s="7"/>
      <c r="G93" s="7"/>
      <c r="H93" s="6">
        <v>1</v>
      </c>
      <c r="I93" s="6"/>
      <c r="J93" s="7">
        <v>0</v>
      </c>
      <c r="K93" s="7"/>
      <c r="L93" s="6"/>
      <c r="M93" s="8"/>
      <c r="N93" s="7"/>
      <c r="O93" s="7"/>
      <c r="P93" s="6"/>
      <c r="Q93" s="8"/>
      <c r="R93" s="7">
        <v>1</v>
      </c>
      <c r="S93" s="7"/>
      <c r="T93" s="6">
        <v>1</v>
      </c>
      <c r="U93" s="16"/>
      <c r="V93" s="7"/>
      <c r="W93" s="7"/>
      <c r="X93" s="6"/>
      <c r="Y93" s="6"/>
      <c r="Z93" s="7"/>
      <c r="AA93" s="7"/>
      <c r="AB93" s="6"/>
      <c r="AC93" s="6"/>
      <c r="AD93" s="7"/>
      <c r="AE93" s="8"/>
      <c r="AF93" s="10">
        <v>14</v>
      </c>
      <c r="AG93" s="10">
        <v>10</v>
      </c>
      <c r="AH93" s="10">
        <f>COUNT(D93:AE93)</f>
        <v>4</v>
      </c>
      <c r="AI93" s="22">
        <f>IF(C93="Yes",(AF93-AH93+(DG93-50)/AG93)/AF93,0)</f>
        <v>0.84285714285714286</v>
      </c>
      <c r="AJ93" s="11">
        <f>SUM(D93:AE93)</f>
        <v>3</v>
      </c>
      <c r="AK93" s="10">
        <f>MAX(AJ93-AL93-AM93,0)*-1</f>
        <v>0</v>
      </c>
      <c r="AL93" s="10">
        <v>10</v>
      </c>
      <c r="AM93" s="10">
        <v>3</v>
      </c>
      <c r="AN93" s="7">
        <f>AJ93+AK93+AO93</f>
        <v>3</v>
      </c>
      <c r="AO93" s="6"/>
      <c r="AP93" s="3">
        <v>0.5</v>
      </c>
      <c r="AQ93" s="15">
        <f>MIN(AN93,AL93)*AP93</f>
        <v>1.5</v>
      </c>
      <c r="AR93" s="6">
        <v>0</v>
      </c>
      <c r="AS93" s="6">
        <v>0</v>
      </c>
      <c r="AT93" s="6">
        <v>2</v>
      </c>
      <c r="AU93" s="6">
        <v>0</v>
      </c>
      <c r="AV93" s="7"/>
      <c r="AW93" s="7">
        <v>0</v>
      </c>
      <c r="AX93" s="7"/>
      <c r="AY93" s="7">
        <v>0</v>
      </c>
      <c r="AZ93" s="6"/>
      <c r="BA93" s="6">
        <v>3</v>
      </c>
      <c r="BB93" s="6"/>
      <c r="BC93" s="6">
        <v>0</v>
      </c>
      <c r="BD93" s="7"/>
      <c r="BE93" s="7">
        <f>IF(ED93&gt;=70, 5, 0)</f>
        <v>0</v>
      </c>
      <c r="BF93" s="7"/>
      <c r="BG93" s="7"/>
      <c r="BH93" s="7">
        <v>0</v>
      </c>
      <c r="BI93" s="6"/>
      <c r="BJ93" s="6">
        <f>IF(EU93&gt;=70, 6, 0)</f>
        <v>0</v>
      </c>
      <c r="BK93" s="6">
        <v>0</v>
      </c>
      <c r="BL93" s="7">
        <v>0</v>
      </c>
      <c r="BM93" s="7">
        <v>0</v>
      </c>
      <c r="BN93" s="7">
        <v>0</v>
      </c>
      <c r="BO93" s="6"/>
      <c r="BP93" s="6">
        <f>IF(EX93&gt;=70, 6, 0)</f>
        <v>0</v>
      </c>
      <c r="BQ93" s="6">
        <v>-5</v>
      </c>
      <c r="BR93" s="7"/>
      <c r="BS93" s="7">
        <v>0</v>
      </c>
      <c r="BT93" s="7">
        <v>0</v>
      </c>
      <c r="BU93" s="6">
        <v>5</v>
      </c>
      <c r="BV93" s="6">
        <v>0</v>
      </c>
      <c r="BW93" s="6">
        <f>IF(EI93&gt;=70, 5, 0)</f>
        <v>0</v>
      </c>
      <c r="BX93" s="6">
        <v>0</v>
      </c>
      <c r="BY93" s="6">
        <v>0</v>
      </c>
      <c r="BZ93" s="6">
        <v>0</v>
      </c>
      <c r="CA93" s="6">
        <v>0</v>
      </c>
      <c r="CB93" s="6">
        <v>0</v>
      </c>
      <c r="CC93" s="6">
        <v>0</v>
      </c>
      <c r="CD93" s="6">
        <v>0</v>
      </c>
      <c r="CE93" s="6">
        <v>0</v>
      </c>
      <c r="CF93" s="6">
        <v>0</v>
      </c>
      <c r="CG93" s="6">
        <v>0</v>
      </c>
      <c r="CH93" s="6">
        <v>0</v>
      </c>
      <c r="CI93" s="6">
        <v>-5</v>
      </c>
      <c r="CJ93" s="7">
        <v>0</v>
      </c>
      <c r="CK93" s="7">
        <v>0</v>
      </c>
      <c r="CL93" s="7">
        <v>0</v>
      </c>
      <c r="CM93" s="6">
        <v>0</v>
      </c>
      <c r="CN93" s="6">
        <f>IF(EQ93&gt;=70, 5, 0)</f>
        <v>0</v>
      </c>
      <c r="CO93" s="6">
        <v>0</v>
      </c>
      <c r="CP93" s="6"/>
      <c r="CQ93" s="6">
        <v>0</v>
      </c>
      <c r="CR93" s="7"/>
      <c r="CS93" s="7">
        <f>IF(FA93&gt;=70, 6, 0)</f>
        <v>0</v>
      </c>
      <c r="CT93" s="7">
        <v>-5</v>
      </c>
      <c r="CU93" s="6"/>
      <c r="CV93" s="7">
        <v>0</v>
      </c>
      <c r="CW93" s="7">
        <v>0</v>
      </c>
      <c r="CX93" s="7">
        <v>10</v>
      </c>
      <c r="CY93" s="7">
        <v>0</v>
      </c>
      <c r="CZ93" s="7">
        <f>IF(AND(DQ93&gt;0,DU93&gt;0),4,0)</f>
        <v>0</v>
      </c>
      <c r="DA93" s="7">
        <f>IF(AND(ED93&gt;0,EI93&gt;0,EN93&gt;0),4,0)</f>
        <v>4</v>
      </c>
      <c r="DB93" s="7">
        <f>IF(SUM(BV93,BX93,CA93,CB93,CD93,CG93,CJ93,CK93,CM93,CO93)&gt;-1,4,0)</f>
        <v>4</v>
      </c>
      <c r="DC93" s="7">
        <f>IF(FA93&gt;0,4,0)</f>
        <v>0</v>
      </c>
      <c r="DD93" s="6">
        <v>5</v>
      </c>
      <c r="DE93" s="10">
        <f>SUM(AR93:DD93)</f>
        <v>18</v>
      </c>
      <c r="DF93" s="10">
        <v>50</v>
      </c>
      <c r="DG93" s="17">
        <f>DE93+DF93</f>
        <v>68</v>
      </c>
      <c r="DH93" s="1">
        <v>94.29</v>
      </c>
      <c r="DI93" s="18">
        <v>75</v>
      </c>
      <c r="DJ93" s="18">
        <v>100</v>
      </c>
      <c r="DK93" s="29">
        <f>AVERAGE(DI93:DJ93)</f>
        <v>87.5</v>
      </c>
      <c r="DL93" s="1">
        <v>0</v>
      </c>
      <c r="DM93" s="29">
        <v>55</v>
      </c>
      <c r="DN93" s="1">
        <v>52</v>
      </c>
      <c r="DO93" s="1">
        <v>52</v>
      </c>
      <c r="DP93" s="1">
        <f>IF(DO93&gt;68, 68, DO93)</f>
        <v>52</v>
      </c>
      <c r="DQ93" s="1">
        <f>MAX(DN93,DP93)</f>
        <v>52</v>
      </c>
      <c r="DR93" s="29">
        <v>0</v>
      </c>
      <c r="DS93" s="29"/>
      <c r="DT93" s="29">
        <f>IF(DS93&gt;68,68,DS93)</f>
        <v>0</v>
      </c>
      <c r="DU93" s="29">
        <f>MAX(DR93,DT93)</f>
        <v>0</v>
      </c>
      <c r="DV93" s="18">
        <v>0</v>
      </c>
      <c r="DW93" s="18">
        <v>0</v>
      </c>
      <c r="DX93" s="1"/>
      <c r="DY93" s="15">
        <f>AVERAGE(DH93,DK93:DM93, DQ93, DU93)</f>
        <v>48.131666666666668</v>
      </c>
      <c r="DZ93" s="1">
        <v>20</v>
      </c>
      <c r="EA93" s="1">
        <v>0</v>
      </c>
      <c r="EB93" s="1">
        <v>0</v>
      </c>
      <c r="EC93" s="1">
        <f>IF(EB93&gt;68,68,EB93)</f>
        <v>0</v>
      </c>
      <c r="ED93" s="1">
        <f>MAX(DZ93:EA93,EC93)</f>
        <v>20</v>
      </c>
      <c r="EE93" s="29">
        <v>27.78</v>
      </c>
      <c r="EF93" s="29">
        <v>0</v>
      </c>
      <c r="EG93" s="29">
        <v>0</v>
      </c>
      <c r="EH93" s="29">
        <f>IF(EG93&gt;68,68,EG93)</f>
        <v>0</v>
      </c>
      <c r="EI93" s="29">
        <f>MAX(EE93:EF93)</f>
        <v>27.78</v>
      </c>
      <c r="EJ93" s="1">
        <v>27.78</v>
      </c>
      <c r="EK93" s="1">
        <v>0</v>
      </c>
      <c r="EL93" s="1">
        <v>0</v>
      </c>
      <c r="EM93" s="1">
        <f>IF(EL93&gt;68,68,EL93)</f>
        <v>0</v>
      </c>
      <c r="EN93" s="1">
        <f>MAX(EJ93:EK93,EM93)</f>
        <v>27.78</v>
      </c>
      <c r="EO93" s="29">
        <v>0</v>
      </c>
      <c r="EP93" s="29">
        <v>0</v>
      </c>
      <c r="EQ93" s="29"/>
      <c r="ER93" s="15">
        <f>AVERAGE(ED93,EI93,EN93,EQ93)</f>
        <v>25.186666666666667</v>
      </c>
      <c r="ES93" s="1">
        <v>13.33</v>
      </c>
      <c r="ET93" s="1">
        <v>0</v>
      </c>
      <c r="EU93" s="1">
        <f>MIN(MAX(ES93:ET93)+0.2*FA93, 100)</f>
        <v>13.33</v>
      </c>
      <c r="EV93" s="29">
        <v>50</v>
      </c>
      <c r="EW93" s="29">
        <v>0</v>
      </c>
      <c r="EX93" s="29">
        <f>MIN(MAX(EV93:EW93)+0.15*FA93, 100)</f>
        <v>50</v>
      </c>
      <c r="EY93" s="1">
        <v>0</v>
      </c>
      <c r="EZ93" s="1">
        <v>0</v>
      </c>
      <c r="FA93" s="1">
        <f>MAX(EY93:EZ93)</f>
        <v>0</v>
      </c>
      <c r="FB93" s="15">
        <f>AVERAGE(EU93,EX93,FA93)</f>
        <v>21.11</v>
      </c>
      <c r="FC93" s="3">
        <v>0.25</v>
      </c>
      <c r="FD93" s="3">
        <v>0.2</v>
      </c>
      <c r="FE93" s="3">
        <v>0.25</v>
      </c>
      <c r="FF93" s="3">
        <v>0.3</v>
      </c>
      <c r="FG93" s="25">
        <f>MIN(IF(C93="Yes",AQ93+DG93,0),100)</f>
        <v>69.5</v>
      </c>
      <c r="FH93" s="25">
        <f>IF(FL93&lt;0,FG93+FL93*-4,FG93)</f>
        <v>69.5</v>
      </c>
      <c r="FI93" s="25">
        <f>MIN(IF(C93="Yes",AQ93+DY93,0), 100)</f>
        <v>49.631666666666668</v>
      </c>
      <c r="FJ93" s="25">
        <f>MIN(IF(C93="Yes",AQ93+ER93,0),100)</f>
        <v>26.686666666666667</v>
      </c>
      <c r="FK93" s="25">
        <f>MIN(IF(C93="Yes",AQ93+FB93,0), 100)</f>
        <v>22.61</v>
      </c>
      <c r="FL93" s="26">
        <f>FC93*FG93+FD93*FI93+FE93*FJ93+FF93*FK93</f>
        <v>40.756</v>
      </c>
      <c r="FM93" s="26">
        <f>FC93*FH93+FD93*FI93+FE93*FJ93+FF93*FK93</f>
        <v>40.756</v>
      </c>
    </row>
    <row r="94" spans="1:169" customFormat="1" x14ac:dyDescent="0.3">
      <c r="A94" s="30">
        <v>1402017139</v>
      </c>
      <c r="B94" t="s">
        <v>105</v>
      </c>
      <c r="C94" s="2" t="s">
        <v>107</v>
      </c>
      <c r="D94" s="6">
        <v>1</v>
      </c>
      <c r="E94" s="6">
        <v>1</v>
      </c>
      <c r="F94" s="7"/>
      <c r="G94" s="7">
        <v>1</v>
      </c>
      <c r="H94" s="6">
        <v>1</v>
      </c>
      <c r="I94" s="6">
        <v>1</v>
      </c>
      <c r="J94" s="7"/>
      <c r="K94" s="7"/>
      <c r="L94" s="6">
        <v>1</v>
      </c>
      <c r="M94" s="8"/>
      <c r="N94" s="7"/>
      <c r="O94" s="7"/>
      <c r="P94" s="6"/>
      <c r="Q94" s="8"/>
      <c r="R94" s="7"/>
      <c r="S94" s="7"/>
      <c r="T94" s="6"/>
      <c r="U94" s="6"/>
      <c r="V94" s="7">
        <v>1</v>
      </c>
      <c r="W94" s="7"/>
      <c r="X94" s="6"/>
      <c r="Y94" s="6"/>
      <c r="Z94" s="7"/>
      <c r="AA94" s="7"/>
      <c r="AB94" s="6"/>
      <c r="AC94" s="6"/>
      <c r="AD94" s="7"/>
      <c r="AE94" s="8"/>
      <c r="AF94" s="10">
        <v>14</v>
      </c>
      <c r="AG94" s="10">
        <v>10</v>
      </c>
      <c r="AH94" s="10">
        <f>COUNT(D94:AE94)</f>
        <v>7</v>
      </c>
      <c r="AI94" s="22">
        <f>IF(C94="Yes",(AF94-AH94+(DG94-50)/AG94)/AF94,0)</f>
        <v>0.34285714285714286</v>
      </c>
      <c r="AJ94" s="11">
        <f>SUM(D94:AE94)</f>
        <v>7</v>
      </c>
      <c r="AK94" s="10">
        <f>MAX(AJ94-AL94-AM94,0)*-1</f>
        <v>0</v>
      </c>
      <c r="AL94" s="10">
        <v>10</v>
      </c>
      <c r="AM94" s="10">
        <v>3</v>
      </c>
      <c r="AN94" s="7">
        <f>AJ94+AK94+AO94</f>
        <v>7</v>
      </c>
      <c r="AO94" s="6"/>
      <c r="AP94" s="3">
        <v>0.5</v>
      </c>
      <c r="AQ94" s="15">
        <f>MIN(AN94,AL94)*AP94</f>
        <v>3.5</v>
      </c>
      <c r="AR94" s="6">
        <v>0</v>
      </c>
      <c r="AS94" s="6">
        <v>0</v>
      </c>
      <c r="AT94" s="6">
        <v>2</v>
      </c>
      <c r="AU94" s="6">
        <v>0</v>
      </c>
      <c r="AV94" s="7"/>
      <c r="AW94" s="7">
        <v>0</v>
      </c>
      <c r="AX94" s="7"/>
      <c r="AY94" s="7">
        <v>0</v>
      </c>
      <c r="AZ94" s="6"/>
      <c r="BA94" s="6">
        <v>3</v>
      </c>
      <c r="BB94" s="6"/>
      <c r="BC94" s="6">
        <v>0</v>
      </c>
      <c r="BD94" s="7"/>
      <c r="BE94" s="7">
        <f>IF(ED94&gt;=70, 5, 0)</f>
        <v>0</v>
      </c>
      <c r="BF94" s="7"/>
      <c r="BG94" s="7"/>
      <c r="BH94" s="7">
        <v>0</v>
      </c>
      <c r="BI94" s="6"/>
      <c r="BJ94" s="6">
        <f>IF(EU94&gt;=70, 6, 0)</f>
        <v>0</v>
      </c>
      <c r="BK94" s="6">
        <v>0</v>
      </c>
      <c r="BL94" s="7">
        <v>0</v>
      </c>
      <c r="BM94" s="7">
        <v>0</v>
      </c>
      <c r="BN94" s="7">
        <v>-5</v>
      </c>
      <c r="BO94" s="6"/>
      <c r="BP94" s="6">
        <f>IF(EX94&gt;=70, 6, 0)</f>
        <v>0</v>
      </c>
      <c r="BQ94" s="6">
        <v>-5</v>
      </c>
      <c r="BR94" s="7"/>
      <c r="BS94" s="7">
        <v>-5</v>
      </c>
      <c r="BT94" s="7">
        <v>-5</v>
      </c>
      <c r="BU94" s="6"/>
      <c r="BV94" s="6">
        <v>0</v>
      </c>
      <c r="BW94" s="6">
        <f>IF(EI94&gt;=70, 5, 0)</f>
        <v>0</v>
      </c>
      <c r="BX94" s="6">
        <v>0</v>
      </c>
      <c r="BY94" s="6">
        <v>0</v>
      </c>
      <c r="BZ94" s="6">
        <v>0</v>
      </c>
      <c r="CA94" s="6">
        <v>0</v>
      </c>
      <c r="CB94" s="6">
        <v>0</v>
      </c>
      <c r="CC94" s="6">
        <v>0</v>
      </c>
      <c r="CD94" s="6">
        <v>0</v>
      </c>
      <c r="CE94" s="6">
        <v>0</v>
      </c>
      <c r="CF94" s="6">
        <v>0</v>
      </c>
      <c r="CG94" s="6">
        <v>0</v>
      </c>
      <c r="CH94" s="6">
        <v>0</v>
      </c>
      <c r="CI94" s="6">
        <v>-5</v>
      </c>
      <c r="CJ94" s="7">
        <v>0</v>
      </c>
      <c r="CK94" s="7">
        <v>0</v>
      </c>
      <c r="CL94" s="7">
        <v>-5</v>
      </c>
      <c r="CM94" s="6">
        <v>0</v>
      </c>
      <c r="CN94" s="6">
        <f>IF(EQ94&gt;=70, 5, 0)</f>
        <v>0</v>
      </c>
      <c r="CO94" s="6">
        <v>0</v>
      </c>
      <c r="CP94" s="6"/>
      <c r="CQ94" s="6">
        <v>0</v>
      </c>
      <c r="CR94" s="7"/>
      <c r="CS94" s="7">
        <f>IF(FA94&gt;=70, 6, 0)</f>
        <v>0</v>
      </c>
      <c r="CT94" s="7">
        <v>-5</v>
      </c>
      <c r="CU94" s="6"/>
      <c r="CV94" s="7">
        <v>0</v>
      </c>
      <c r="CW94" s="7">
        <v>0</v>
      </c>
      <c r="CX94" s="7">
        <v>0</v>
      </c>
      <c r="CY94" s="7">
        <v>0</v>
      </c>
      <c r="CZ94" s="7">
        <f>IF(AND(DQ94&gt;0,DU94&gt;0),4,0)</f>
        <v>0</v>
      </c>
      <c r="DA94" s="7">
        <f>IF(AND(ED94&gt;0,EI94&gt;0,EN94&gt;0),4,0)</f>
        <v>4</v>
      </c>
      <c r="DB94" s="7">
        <f>IF(SUM(BV94,BX94,CA94,CB94,CD94,CG94,CJ94,CK94,CM94,CO94)&gt;-1,4,0)</f>
        <v>4</v>
      </c>
      <c r="DC94" s="7">
        <f>IF(FA94&gt;0,4,0)</f>
        <v>0</v>
      </c>
      <c r="DD94" s="6"/>
      <c r="DE94" s="10">
        <f>SUM(AR94:DD94)</f>
        <v>-22</v>
      </c>
      <c r="DF94" s="10">
        <v>50</v>
      </c>
      <c r="DG94" s="17">
        <f>DE94+DF94</f>
        <v>28</v>
      </c>
      <c r="DH94" s="1">
        <v>80</v>
      </c>
      <c r="DI94" s="18">
        <v>75</v>
      </c>
      <c r="DJ94" s="18">
        <v>0</v>
      </c>
      <c r="DK94" s="29">
        <f>AVERAGE(DI94:DJ94)</f>
        <v>37.5</v>
      </c>
      <c r="DL94" s="1">
        <v>0</v>
      </c>
      <c r="DM94" s="29">
        <v>35</v>
      </c>
      <c r="DN94" s="1">
        <v>0</v>
      </c>
      <c r="DO94" s="1">
        <v>0</v>
      </c>
      <c r="DP94" s="1">
        <f>IF(DO94&gt;68, 68, DO94)</f>
        <v>0</v>
      </c>
      <c r="DQ94" s="1">
        <f>MAX(DN94,DP94)</f>
        <v>0</v>
      </c>
      <c r="DR94" s="29">
        <v>0</v>
      </c>
      <c r="DS94" s="29"/>
      <c r="DT94" s="29">
        <f>IF(DS94&gt;68,68,DS94)</f>
        <v>0</v>
      </c>
      <c r="DU94" s="29">
        <f>MAX(DR94,DT94)</f>
        <v>0</v>
      </c>
      <c r="DV94" s="18">
        <v>0</v>
      </c>
      <c r="DW94" s="18">
        <v>0</v>
      </c>
      <c r="DX94" s="1"/>
      <c r="DY94" s="15">
        <f>AVERAGE(DH94,DK94:DM94, DQ94, DU94)</f>
        <v>25.416666666666668</v>
      </c>
      <c r="DZ94" s="1">
        <v>60</v>
      </c>
      <c r="EA94" s="1">
        <v>0</v>
      </c>
      <c r="EB94" s="1">
        <v>0</v>
      </c>
      <c r="EC94" s="1">
        <f>IF(EB94&gt;68,68,EB94)</f>
        <v>0</v>
      </c>
      <c r="ED94" s="1">
        <f>MAX(DZ94:EA94,EC94)</f>
        <v>60</v>
      </c>
      <c r="EE94" s="29">
        <v>27.78</v>
      </c>
      <c r="EF94" s="29">
        <v>66.67</v>
      </c>
      <c r="EG94" s="29">
        <v>0</v>
      </c>
      <c r="EH94" s="29">
        <f>IF(EG94&gt;68,68,EG94)</f>
        <v>0</v>
      </c>
      <c r="EI94" s="29">
        <f>MAX(EE94:EF94)</f>
        <v>66.67</v>
      </c>
      <c r="EJ94" s="1">
        <v>27.78</v>
      </c>
      <c r="EK94" s="1">
        <v>73.33</v>
      </c>
      <c r="EL94" s="1">
        <v>0</v>
      </c>
      <c r="EM94" s="1">
        <f>IF(EL94&gt;68,68,EL94)</f>
        <v>0</v>
      </c>
      <c r="EN94" s="1">
        <f>MAX(EJ94:EK94,EM94)</f>
        <v>73.33</v>
      </c>
      <c r="EO94" s="29">
        <v>0</v>
      </c>
      <c r="EP94" s="29">
        <v>0</v>
      </c>
      <c r="EQ94" s="29"/>
      <c r="ER94" s="15">
        <f>AVERAGE(ED94,EI94,EN94,EQ94)</f>
        <v>66.666666666666671</v>
      </c>
      <c r="ES94" s="1">
        <v>33.33</v>
      </c>
      <c r="ET94" s="1">
        <v>0</v>
      </c>
      <c r="EU94" s="1">
        <f>MIN(MAX(ES94:ET94)+0.2*FA94, 100)</f>
        <v>33.33</v>
      </c>
      <c r="EV94" s="29">
        <v>50</v>
      </c>
      <c r="EW94" s="29">
        <v>0</v>
      </c>
      <c r="EX94" s="29">
        <f>MIN(MAX(EV94:EW94)+0.15*FA94, 100)</f>
        <v>50</v>
      </c>
      <c r="EY94" s="1">
        <v>0</v>
      </c>
      <c r="EZ94" s="1">
        <v>0</v>
      </c>
      <c r="FA94" s="1">
        <f>MAX(EY94:EZ94)</f>
        <v>0</v>
      </c>
      <c r="FB94" s="15">
        <f>AVERAGE(EU94,EX94,FA94)</f>
        <v>27.776666666666667</v>
      </c>
      <c r="FC94" s="3">
        <v>0.25</v>
      </c>
      <c r="FD94" s="3">
        <v>0.2</v>
      </c>
      <c r="FE94" s="3">
        <v>0.25</v>
      </c>
      <c r="FF94" s="3">
        <v>0.3</v>
      </c>
      <c r="FG94" s="25">
        <f>MIN(IF(C94="Yes",AQ94+DG94,0),100)</f>
        <v>31.5</v>
      </c>
      <c r="FH94" s="25">
        <f>IF(FL94&lt;0,FG94+FL94*-4,FG94)</f>
        <v>31.5</v>
      </c>
      <c r="FI94" s="25">
        <f>MIN(IF(C94="Yes",AQ94+DY94,0), 100)</f>
        <v>28.916666666666668</v>
      </c>
      <c r="FJ94" s="25">
        <f>MIN(IF(C94="Yes",AQ94+ER94,0),100)</f>
        <v>70.166666666666671</v>
      </c>
      <c r="FK94" s="25">
        <f>MIN(IF(C94="Yes",AQ94+FB94,0), 100)</f>
        <v>31.276666666666667</v>
      </c>
      <c r="FL94" s="26">
        <f>FC94*FG94+FD94*FI94+FE94*FJ94+FF94*FK94</f>
        <v>40.582999999999998</v>
      </c>
      <c r="FM94" s="26">
        <f>FC94*FH94+FD94*FI94+FE94*FJ94+FF94*FK94</f>
        <v>40.582999999999998</v>
      </c>
    </row>
    <row r="95" spans="1:169" customFormat="1" x14ac:dyDescent="0.3">
      <c r="A95">
        <v>1402019097</v>
      </c>
      <c r="B95" t="s">
        <v>104</v>
      </c>
      <c r="C95" s="2" t="s">
        <v>107</v>
      </c>
      <c r="D95" s="6"/>
      <c r="E95" s="6"/>
      <c r="F95" s="7"/>
      <c r="G95" s="7"/>
      <c r="H95" s="6">
        <v>1</v>
      </c>
      <c r="I95" s="6">
        <v>1</v>
      </c>
      <c r="J95" s="7"/>
      <c r="K95" s="7"/>
      <c r="L95" s="6"/>
      <c r="M95" s="8"/>
      <c r="N95" s="7"/>
      <c r="O95" s="7"/>
      <c r="P95" s="6"/>
      <c r="Q95" s="8"/>
      <c r="R95" s="7"/>
      <c r="S95" s="7"/>
      <c r="T95" s="6"/>
      <c r="U95" s="16"/>
      <c r="V95" s="7"/>
      <c r="W95" s="7"/>
      <c r="X95" s="6"/>
      <c r="Y95" s="6"/>
      <c r="Z95" s="7"/>
      <c r="AA95" s="7"/>
      <c r="AB95" s="6"/>
      <c r="AC95" s="6"/>
      <c r="AD95" s="7"/>
      <c r="AE95" s="8"/>
      <c r="AF95" s="10">
        <v>14</v>
      </c>
      <c r="AG95" s="10">
        <v>10</v>
      </c>
      <c r="AH95" s="10">
        <f>COUNT(D95:AE95)</f>
        <v>2</v>
      </c>
      <c r="AI95" s="22">
        <f>IF(C95="Yes",(AF95-AH95+(DG95-50)/AG95)/AF95,0)</f>
        <v>0.97142857142857142</v>
      </c>
      <c r="AJ95" s="11">
        <f>SUM(D95:AE95)</f>
        <v>2</v>
      </c>
      <c r="AK95" s="10">
        <f>MAX(AJ95-AL95-AM95,0)*-1</f>
        <v>0</v>
      </c>
      <c r="AL95" s="10">
        <v>10</v>
      </c>
      <c r="AM95" s="10">
        <v>3</v>
      </c>
      <c r="AN95" s="7">
        <f>AJ95+AK95+AO95</f>
        <v>2</v>
      </c>
      <c r="AO95" s="6"/>
      <c r="AP95" s="3">
        <v>0.5</v>
      </c>
      <c r="AQ95" s="15">
        <f>MIN(AN95,AL95)*AP95</f>
        <v>1</v>
      </c>
      <c r="AR95" s="6">
        <v>0</v>
      </c>
      <c r="AS95" s="6">
        <v>0</v>
      </c>
      <c r="AT95" s="6">
        <v>7</v>
      </c>
      <c r="AU95" s="6">
        <v>0</v>
      </c>
      <c r="AV95" s="7"/>
      <c r="AW95" s="7">
        <v>0</v>
      </c>
      <c r="AX95" s="7"/>
      <c r="AY95" s="7">
        <v>-5</v>
      </c>
      <c r="AZ95" s="6"/>
      <c r="BA95" s="6">
        <v>0</v>
      </c>
      <c r="BB95" s="6"/>
      <c r="BC95" s="6">
        <v>-5</v>
      </c>
      <c r="BD95" s="7"/>
      <c r="BE95" s="7">
        <f>IF(ED95&gt;=70, 5, 0)</f>
        <v>5</v>
      </c>
      <c r="BF95" s="7"/>
      <c r="BG95" s="7"/>
      <c r="BH95" s="7">
        <v>0</v>
      </c>
      <c r="BI95" s="6"/>
      <c r="BJ95" s="6">
        <f>IF(EU95&gt;=70, 6, 0)</f>
        <v>0</v>
      </c>
      <c r="BK95" s="6">
        <v>0</v>
      </c>
      <c r="BL95" s="7">
        <v>0</v>
      </c>
      <c r="BM95" s="7">
        <v>-5</v>
      </c>
      <c r="BN95" s="7">
        <v>0</v>
      </c>
      <c r="BO95" s="6"/>
      <c r="BP95" s="6">
        <f>IF(EX95&gt;=70, 6, 0)</f>
        <v>0</v>
      </c>
      <c r="BQ95" s="6">
        <v>0</v>
      </c>
      <c r="BR95" s="7"/>
      <c r="BS95" s="7">
        <v>0</v>
      </c>
      <c r="BT95" s="7">
        <v>0</v>
      </c>
      <c r="BU95" s="6">
        <v>5</v>
      </c>
      <c r="BV95" s="6">
        <v>0</v>
      </c>
      <c r="BW95" s="6">
        <f>IF(EI95&gt;=70, 5, 0)</f>
        <v>0</v>
      </c>
      <c r="BX95" s="6">
        <v>0</v>
      </c>
      <c r="BY95" s="6">
        <v>0</v>
      </c>
      <c r="BZ95" s="6">
        <v>0</v>
      </c>
      <c r="CA95" s="6">
        <v>0</v>
      </c>
      <c r="CB95" s="6">
        <v>0</v>
      </c>
      <c r="CC95" s="6">
        <v>0</v>
      </c>
      <c r="CD95" s="6">
        <v>0</v>
      </c>
      <c r="CE95" s="6">
        <v>0</v>
      </c>
      <c r="CF95" s="6">
        <v>0</v>
      </c>
      <c r="CG95" s="6">
        <v>0</v>
      </c>
      <c r="CH95" s="6">
        <v>0</v>
      </c>
      <c r="CI95" s="6">
        <v>0</v>
      </c>
      <c r="CJ95" s="7">
        <v>0</v>
      </c>
      <c r="CK95" s="7">
        <v>0</v>
      </c>
      <c r="CL95" s="7">
        <v>0</v>
      </c>
      <c r="CM95" s="6">
        <v>0</v>
      </c>
      <c r="CN95" s="6">
        <f>IF(EQ95&gt;=70, 5, 0)</f>
        <v>0</v>
      </c>
      <c r="CO95" s="6">
        <v>0</v>
      </c>
      <c r="CP95" s="6"/>
      <c r="CQ95" s="6">
        <v>0</v>
      </c>
      <c r="CR95" s="7"/>
      <c r="CS95" s="7">
        <f>IF(FA95&gt;=70, 6, 0)</f>
        <v>0</v>
      </c>
      <c r="CT95" s="7">
        <v>0</v>
      </c>
      <c r="CU95" s="6"/>
      <c r="CV95" s="7">
        <v>0</v>
      </c>
      <c r="CW95" s="7">
        <v>0</v>
      </c>
      <c r="CX95" s="7">
        <v>0</v>
      </c>
      <c r="CY95" s="7">
        <v>6</v>
      </c>
      <c r="CZ95" s="7">
        <f>IF(AND(DQ95&gt;0,DU95&gt;0),4,0)</f>
        <v>0</v>
      </c>
      <c r="DA95" s="7">
        <f>IF(AND(ED95&gt;0,EI95&gt;0,EN95&gt;0),4,0)</f>
        <v>4</v>
      </c>
      <c r="DB95" s="7">
        <f>IF(SUM(BV95,BX95,CA95,CB95,CD95,CG95,CJ95,CK95,CM95,CO95)&gt;-1,4,0)</f>
        <v>4</v>
      </c>
      <c r="DC95" s="7">
        <f>IF(FA95&gt;0,4,0)</f>
        <v>0</v>
      </c>
      <c r="DD95" s="6"/>
      <c r="DE95" s="10">
        <f>SUM(AR95:DD95)</f>
        <v>16</v>
      </c>
      <c r="DF95" s="10">
        <v>50</v>
      </c>
      <c r="DG95" s="17">
        <f>DE95+DF95</f>
        <v>66</v>
      </c>
      <c r="DH95" s="1">
        <v>82.86</v>
      </c>
      <c r="DI95" s="18">
        <v>0</v>
      </c>
      <c r="DJ95" s="18">
        <v>0</v>
      </c>
      <c r="DK95" s="29">
        <f>AVERAGE(DI95:DJ95)</f>
        <v>0</v>
      </c>
      <c r="DL95" s="1">
        <v>0</v>
      </c>
      <c r="DM95" s="29">
        <v>60</v>
      </c>
      <c r="DN95" s="1">
        <v>10</v>
      </c>
      <c r="DO95" s="1">
        <v>10</v>
      </c>
      <c r="DP95" s="1">
        <f>IF(DO95&gt;68, 68, DO95)</f>
        <v>10</v>
      </c>
      <c r="DQ95" s="1">
        <f>MAX(DN95,DP95)</f>
        <v>10</v>
      </c>
      <c r="DR95" s="29">
        <v>0</v>
      </c>
      <c r="DS95" s="29"/>
      <c r="DT95" s="29">
        <f>IF(DS95&gt;68,68,DS95)</f>
        <v>0</v>
      </c>
      <c r="DU95" s="29">
        <f>MAX(DR95,DT95)</f>
        <v>0</v>
      </c>
      <c r="DV95" s="18">
        <v>0</v>
      </c>
      <c r="DW95" s="18">
        <v>0</v>
      </c>
      <c r="DX95" s="1"/>
      <c r="DY95" s="15">
        <f>AVERAGE(DH95,DK95:DM95, DQ95, DU95)</f>
        <v>25.47666666666667</v>
      </c>
      <c r="DZ95" s="1">
        <v>26.67</v>
      </c>
      <c r="EA95" s="1">
        <v>73.33</v>
      </c>
      <c r="EB95" s="1">
        <v>0</v>
      </c>
      <c r="EC95" s="1">
        <f>IF(EB95&gt;68,68,EB95)</f>
        <v>0</v>
      </c>
      <c r="ED95" s="1">
        <f>MAX(DZ95:EA95,EC95)</f>
        <v>73.33</v>
      </c>
      <c r="EE95" s="29">
        <v>38.89</v>
      </c>
      <c r="EF95" s="29">
        <v>53.33</v>
      </c>
      <c r="EG95" s="29">
        <v>0</v>
      </c>
      <c r="EH95" s="29">
        <f>IF(EG95&gt;68,68,EG95)</f>
        <v>0</v>
      </c>
      <c r="EI95" s="29">
        <f>MAX(EE95:EF95)</f>
        <v>53.33</v>
      </c>
      <c r="EJ95" s="1">
        <v>38.89</v>
      </c>
      <c r="EK95" s="1">
        <v>66.67</v>
      </c>
      <c r="EL95" s="1">
        <v>0</v>
      </c>
      <c r="EM95" s="1">
        <f>IF(EL95&gt;68,68,EL95)</f>
        <v>0</v>
      </c>
      <c r="EN95" s="1">
        <f>MAX(EJ95:EK95,EM95)</f>
        <v>66.67</v>
      </c>
      <c r="EO95" s="29">
        <v>0</v>
      </c>
      <c r="EP95" s="29">
        <v>0</v>
      </c>
      <c r="EQ95" s="29"/>
      <c r="ER95" s="15">
        <f>AVERAGE(ED95,EI95,EN95,EQ95)</f>
        <v>64.443333333333328</v>
      </c>
      <c r="ES95" s="1">
        <v>0</v>
      </c>
      <c r="ET95" s="1">
        <v>0</v>
      </c>
      <c r="EU95" s="1">
        <f>MIN(MAX(ES95:ET95)+0.2*FA95, 100)</f>
        <v>0</v>
      </c>
      <c r="EV95" s="29">
        <v>18.75</v>
      </c>
      <c r="EW95" s="29">
        <v>0</v>
      </c>
      <c r="EX95" s="29">
        <f>MIN(MAX(EV95:EW95)+0.15*FA95, 100)</f>
        <v>18.75</v>
      </c>
      <c r="EY95" s="1">
        <v>0</v>
      </c>
      <c r="EZ95" s="1">
        <v>0</v>
      </c>
      <c r="FA95" s="1">
        <f>MAX(EY95:EZ95)</f>
        <v>0</v>
      </c>
      <c r="FB95" s="15">
        <f>AVERAGE(EU95,EX95,FA95)</f>
        <v>6.25</v>
      </c>
      <c r="FC95" s="3">
        <v>0.25</v>
      </c>
      <c r="FD95" s="3">
        <v>0.2</v>
      </c>
      <c r="FE95" s="3">
        <v>0.25</v>
      </c>
      <c r="FF95" s="3">
        <v>0.3</v>
      </c>
      <c r="FG95" s="25">
        <f>MIN(IF(C95="Yes",AQ95+DG95,0),100)</f>
        <v>67</v>
      </c>
      <c r="FH95" s="25">
        <f>IF(FL95&lt;0,FG95+FL95*-4,FG95)</f>
        <v>67</v>
      </c>
      <c r="FI95" s="25">
        <f>MIN(IF(C95="Yes",AQ95+DY95,0), 100)</f>
        <v>26.47666666666667</v>
      </c>
      <c r="FJ95" s="25">
        <f>MIN(IF(C95="Yes",AQ95+ER95,0),100)</f>
        <v>65.443333333333328</v>
      </c>
      <c r="FK95" s="25">
        <f>MIN(IF(C95="Yes",AQ95+FB95,0), 100)</f>
        <v>7.25</v>
      </c>
      <c r="FL95" s="26">
        <f>FC95*FG95+FD95*FI95+FE95*FJ95+FF95*FK95</f>
        <v>40.581166666666661</v>
      </c>
      <c r="FM95" s="26">
        <f>FC95*FH95+FD95*FI95+FE95*FJ95+FF95*FK95</f>
        <v>40.581166666666661</v>
      </c>
    </row>
    <row r="96" spans="1:169" customFormat="1" x14ac:dyDescent="0.3">
      <c r="A96">
        <v>1402018055</v>
      </c>
      <c r="B96" t="s">
        <v>105</v>
      </c>
      <c r="C96" s="2" t="s">
        <v>107</v>
      </c>
      <c r="D96" s="6"/>
      <c r="E96" s="6"/>
      <c r="F96" s="7"/>
      <c r="G96" s="7"/>
      <c r="H96" s="6">
        <v>0</v>
      </c>
      <c r="I96" s="6"/>
      <c r="J96" s="7"/>
      <c r="K96" s="7"/>
      <c r="L96" s="6"/>
      <c r="M96" s="8"/>
      <c r="N96" s="7"/>
      <c r="O96" s="7"/>
      <c r="P96" s="6"/>
      <c r="Q96" s="8"/>
      <c r="R96" s="7">
        <v>1</v>
      </c>
      <c r="S96" s="7"/>
      <c r="T96" s="6"/>
      <c r="U96" s="6"/>
      <c r="V96" s="7"/>
      <c r="W96" s="7"/>
      <c r="X96" s="6"/>
      <c r="Y96" s="6"/>
      <c r="Z96" s="7"/>
      <c r="AA96" s="7"/>
      <c r="AB96" s="6"/>
      <c r="AC96" s="6"/>
      <c r="AD96" s="7"/>
      <c r="AE96" s="8"/>
      <c r="AF96" s="10">
        <v>14</v>
      </c>
      <c r="AG96" s="10">
        <v>10</v>
      </c>
      <c r="AH96" s="10">
        <f>COUNT(D96:AE96)</f>
        <v>2</v>
      </c>
      <c r="AI96" s="22">
        <f>IF(C96="Yes",(AF96-AH96+(DG96-50)/AG96)/AF96,0)</f>
        <v>0.9642857142857143</v>
      </c>
      <c r="AJ96" s="11">
        <f>SUM(D96:AE96)</f>
        <v>1</v>
      </c>
      <c r="AK96" s="10">
        <f>MAX(AJ96-AL96-AM96,0)*-1</f>
        <v>0</v>
      </c>
      <c r="AL96" s="10">
        <v>10</v>
      </c>
      <c r="AM96" s="10">
        <v>3</v>
      </c>
      <c r="AN96" s="7">
        <f>AJ96+AK96+AO96</f>
        <v>1</v>
      </c>
      <c r="AO96" s="6"/>
      <c r="AP96" s="3">
        <v>0.5</v>
      </c>
      <c r="AQ96" s="15">
        <f>MIN(AN96,AL96)*AP96</f>
        <v>0.5</v>
      </c>
      <c r="AR96" s="6">
        <v>0</v>
      </c>
      <c r="AS96" s="6">
        <v>0</v>
      </c>
      <c r="AT96" s="6">
        <v>2</v>
      </c>
      <c r="AU96" s="6">
        <v>0</v>
      </c>
      <c r="AV96" s="7"/>
      <c r="AW96" s="7">
        <v>0</v>
      </c>
      <c r="AX96" s="7"/>
      <c r="AY96" s="7">
        <v>-5</v>
      </c>
      <c r="AZ96" s="6"/>
      <c r="BA96" s="6">
        <v>0</v>
      </c>
      <c r="BB96" s="6"/>
      <c r="BC96" s="6">
        <v>0</v>
      </c>
      <c r="BD96" s="7">
        <v>-5</v>
      </c>
      <c r="BE96" s="7">
        <f>IF(ED96&gt;=70, 5, 0)</f>
        <v>0</v>
      </c>
      <c r="BF96" s="7"/>
      <c r="BG96" s="7"/>
      <c r="BH96" s="7">
        <v>-5</v>
      </c>
      <c r="BI96" s="6"/>
      <c r="BJ96" s="6">
        <f>IF(EU96&gt;=70, 6, 0)</f>
        <v>0</v>
      </c>
      <c r="BK96" s="6">
        <v>-5</v>
      </c>
      <c r="BL96" s="7">
        <v>0</v>
      </c>
      <c r="BM96" s="7">
        <v>0</v>
      </c>
      <c r="BN96" s="7">
        <v>0</v>
      </c>
      <c r="BO96" s="6">
        <v>10</v>
      </c>
      <c r="BP96" s="6">
        <f>IF(EX96&gt;=70, 6, 0)</f>
        <v>0</v>
      </c>
      <c r="BQ96" s="6">
        <v>0</v>
      </c>
      <c r="BR96" s="7">
        <v>-5</v>
      </c>
      <c r="BS96" s="7">
        <v>0</v>
      </c>
      <c r="BT96" s="7">
        <v>0</v>
      </c>
      <c r="BU96" s="6"/>
      <c r="BV96" s="6">
        <v>0</v>
      </c>
      <c r="BW96" s="6">
        <f>IF(EI96&gt;=70, 5, 0)</f>
        <v>0</v>
      </c>
      <c r="BX96" s="6">
        <v>0</v>
      </c>
      <c r="BY96" s="6">
        <v>0</v>
      </c>
      <c r="BZ96" s="6">
        <v>0</v>
      </c>
      <c r="CA96" s="6">
        <v>0</v>
      </c>
      <c r="CB96" s="6">
        <v>0</v>
      </c>
      <c r="CC96" s="6">
        <v>0</v>
      </c>
      <c r="CD96" s="6">
        <v>0</v>
      </c>
      <c r="CE96" s="6">
        <v>0</v>
      </c>
      <c r="CF96" s="6">
        <v>0</v>
      </c>
      <c r="CG96" s="6">
        <v>0</v>
      </c>
      <c r="CH96" s="6">
        <v>0</v>
      </c>
      <c r="CI96" s="6">
        <v>-5</v>
      </c>
      <c r="CJ96" s="7">
        <v>0</v>
      </c>
      <c r="CK96" s="7">
        <v>0</v>
      </c>
      <c r="CL96" s="7">
        <v>-5</v>
      </c>
      <c r="CM96" s="6">
        <v>0</v>
      </c>
      <c r="CN96" s="6">
        <f>IF(EQ96&gt;=70, 5, 0)</f>
        <v>0</v>
      </c>
      <c r="CO96" s="6">
        <v>0</v>
      </c>
      <c r="CP96" s="6"/>
      <c r="CQ96" s="6">
        <v>0</v>
      </c>
      <c r="CR96" s="7"/>
      <c r="CS96" s="7">
        <f>IF(FA96&gt;=70, 6, 0)</f>
        <v>0</v>
      </c>
      <c r="CT96" s="7">
        <v>-5</v>
      </c>
      <c r="CU96" s="6">
        <v>20</v>
      </c>
      <c r="CV96" s="7">
        <v>6</v>
      </c>
      <c r="CW96" s="7">
        <v>0</v>
      </c>
      <c r="CX96" s="7">
        <v>0</v>
      </c>
      <c r="CY96" s="7">
        <v>0</v>
      </c>
      <c r="CZ96" s="7">
        <f>IF(AND(DQ96&gt;0,DU96&gt;0),4,0)</f>
        <v>0</v>
      </c>
      <c r="DA96" s="7">
        <f>IF(AND(ED96&gt;0,EI96&gt;0,EN96&gt;0),4,0)</f>
        <v>4</v>
      </c>
      <c r="DB96" s="7">
        <f>IF(SUM(BV96,BX96,CA96,CB96,CD96,CG96,CJ96,CK96,CM96,CO96)&gt;-1,4,0)</f>
        <v>4</v>
      </c>
      <c r="DC96" s="7">
        <f>IF(FA96&gt;0,4,0)</f>
        <v>4</v>
      </c>
      <c r="DD96" s="6">
        <v>5</v>
      </c>
      <c r="DE96" s="10">
        <f>SUM(AR96:DD96)</f>
        <v>15</v>
      </c>
      <c r="DF96" s="10">
        <v>50</v>
      </c>
      <c r="DG96" s="17">
        <f>DE96+DF96</f>
        <v>65</v>
      </c>
      <c r="DH96" s="1">
        <v>37.14</v>
      </c>
      <c r="DI96" s="18">
        <v>0</v>
      </c>
      <c r="DJ96" s="18">
        <v>0</v>
      </c>
      <c r="DK96" s="29">
        <f>AVERAGE(DI96:DJ96)</f>
        <v>0</v>
      </c>
      <c r="DL96" s="1">
        <v>0</v>
      </c>
      <c r="DM96" s="29">
        <v>45</v>
      </c>
      <c r="DN96" s="1">
        <v>55</v>
      </c>
      <c r="DO96" s="1">
        <v>55</v>
      </c>
      <c r="DP96" s="1">
        <f>IF(DO96&gt;68, 68, DO96)</f>
        <v>55</v>
      </c>
      <c r="DQ96" s="1">
        <f>MAX(DN96,DP96)</f>
        <v>55</v>
      </c>
      <c r="DR96" s="29">
        <v>0</v>
      </c>
      <c r="DS96" s="29">
        <v>0</v>
      </c>
      <c r="DT96" s="29">
        <f>IF(DS96&gt;68,68,DS96)</f>
        <v>0</v>
      </c>
      <c r="DU96" s="29">
        <f>MAX(DR96,DT96)</f>
        <v>0</v>
      </c>
      <c r="DV96" s="18">
        <v>0</v>
      </c>
      <c r="DW96" s="18">
        <v>0</v>
      </c>
      <c r="DX96" s="1"/>
      <c r="DY96" s="15">
        <f>AVERAGE(DH96,DK96:DM96, DQ96, DU96)</f>
        <v>22.856666666666666</v>
      </c>
      <c r="DZ96" s="1">
        <v>13.33</v>
      </c>
      <c r="EA96" s="1">
        <v>0</v>
      </c>
      <c r="EB96" s="1">
        <v>20</v>
      </c>
      <c r="EC96" s="1">
        <f>IF(EB96&gt;68,68,EB96)</f>
        <v>20</v>
      </c>
      <c r="ED96" s="1">
        <f>MAX(DZ96:EA96,EC96)</f>
        <v>20</v>
      </c>
      <c r="EE96" s="29">
        <v>27.78</v>
      </c>
      <c r="EF96" s="29">
        <v>53.33</v>
      </c>
      <c r="EG96" s="29">
        <v>0</v>
      </c>
      <c r="EH96" s="29">
        <f>IF(EG96&gt;68,68,EG96)</f>
        <v>0</v>
      </c>
      <c r="EI96" s="29">
        <f>MAX(EE96:EF96)</f>
        <v>53.33</v>
      </c>
      <c r="EJ96" s="1">
        <v>27.78</v>
      </c>
      <c r="EK96" s="1">
        <v>60</v>
      </c>
      <c r="EL96" s="1">
        <v>0</v>
      </c>
      <c r="EM96" s="1">
        <f>IF(EL96&gt;68,68,EL96)</f>
        <v>0</v>
      </c>
      <c r="EN96" s="1">
        <f>MAX(EJ96:EK96,EM96)</f>
        <v>60</v>
      </c>
      <c r="EO96" s="29">
        <v>0</v>
      </c>
      <c r="EP96" s="29">
        <v>0</v>
      </c>
      <c r="EQ96" s="29"/>
      <c r="ER96" s="15">
        <f>AVERAGE(ED96,EI96,EN96,EQ96)</f>
        <v>44.443333333333328</v>
      </c>
      <c r="ES96" s="1">
        <v>13.33</v>
      </c>
      <c r="ET96" s="1">
        <v>0</v>
      </c>
      <c r="EU96" s="1">
        <f>MIN(MAX(ES96:ET96)+0.2*FA96, 100)</f>
        <v>23.33</v>
      </c>
      <c r="EV96" s="29">
        <v>0</v>
      </c>
      <c r="EW96" s="29">
        <v>0</v>
      </c>
      <c r="EX96" s="29">
        <f>MIN(MAX(EV96:EW96)+0.15*FA96, 100)</f>
        <v>7.5</v>
      </c>
      <c r="EY96" s="1">
        <v>50</v>
      </c>
      <c r="EZ96" s="1">
        <v>0</v>
      </c>
      <c r="FA96" s="1">
        <f>MAX(EY96:EZ96)</f>
        <v>50</v>
      </c>
      <c r="FB96" s="15">
        <f>AVERAGE(EU96,EX96,FA96)</f>
        <v>26.943333333333332</v>
      </c>
      <c r="FC96" s="3">
        <v>0.25</v>
      </c>
      <c r="FD96" s="3">
        <v>0.2</v>
      </c>
      <c r="FE96" s="3">
        <v>0.25</v>
      </c>
      <c r="FF96" s="3">
        <v>0.3</v>
      </c>
      <c r="FG96" s="25">
        <f>MIN(IF(C96="Yes",AQ96+DG96,0),100)</f>
        <v>65.5</v>
      </c>
      <c r="FH96" s="25">
        <f>IF(FL96&lt;0,FG96+FL96*-4,FG96)</f>
        <v>65.5</v>
      </c>
      <c r="FI96" s="25">
        <f>MIN(IF(C96="Yes",AQ96+DY96,0), 100)</f>
        <v>23.356666666666666</v>
      </c>
      <c r="FJ96" s="25">
        <f>MIN(IF(C96="Yes",AQ96+ER96,0),100)</f>
        <v>44.943333333333328</v>
      </c>
      <c r="FK96" s="25">
        <f>MIN(IF(C96="Yes",AQ96+FB96,0), 100)</f>
        <v>27.443333333333332</v>
      </c>
      <c r="FL96" s="26">
        <f>FC96*FG96+FD96*FI96+FE96*FJ96+FF96*FK96</f>
        <v>40.515166666666666</v>
      </c>
      <c r="FM96" s="26">
        <f>FC96*FH96+FD96*FI96+FE96*FJ96+FF96*FK96</f>
        <v>40.515166666666666</v>
      </c>
    </row>
    <row r="97" spans="1:169" customFormat="1" x14ac:dyDescent="0.3">
      <c r="A97">
        <v>1402019098</v>
      </c>
      <c r="B97" t="s">
        <v>106</v>
      </c>
      <c r="C97" s="2" t="s">
        <v>107</v>
      </c>
      <c r="D97" s="6"/>
      <c r="E97" s="6"/>
      <c r="F97" s="7"/>
      <c r="G97" s="7">
        <v>1</v>
      </c>
      <c r="H97" s="6"/>
      <c r="I97" s="6">
        <v>1</v>
      </c>
      <c r="J97" s="7">
        <v>1</v>
      </c>
      <c r="K97" s="7">
        <v>1</v>
      </c>
      <c r="L97" s="6"/>
      <c r="M97" s="8"/>
      <c r="N97" s="7"/>
      <c r="O97" s="7"/>
      <c r="P97" s="6"/>
      <c r="Q97" s="8"/>
      <c r="R97" s="7">
        <v>0</v>
      </c>
      <c r="S97" s="7">
        <v>1</v>
      </c>
      <c r="T97" s="6"/>
      <c r="U97" s="6"/>
      <c r="V97" s="7"/>
      <c r="W97" s="7"/>
      <c r="X97" s="6"/>
      <c r="Y97" s="6"/>
      <c r="Z97" s="7"/>
      <c r="AA97" s="7"/>
      <c r="AB97" s="6"/>
      <c r="AC97" s="6"/>
      <c r="AD97" s="7"/>
      <c r="AE97" s="8"/>
      <c r="AF97" s="10">
        <v>14</v>
      </c>
      <c r="AG97" s="10">
        <v>10</v>
      </c>
      <c r="AH97" s="10">
        <f>COUNT(D97:AE97)</f>
        <v>6</v>
      </c>
      <c r="AI97" s="22">
        <f>IF(C97="Yes",(AF97-AH97+(DG97-50)/AG97)/AF97,0)</f>
        <v>0.76428571428571423</v>
      </c>
      <c r="AJ97" s="11">
        <f>SUM(D97:AE97)</f>
        <v>5</v>
      </c>
      <c r="AK97" s="10">
        <f>MAX(AJ97-AL97-AM97,0)*-1</f>
        <v>0</v>
      </c>
      <c r="AL97" s="10">
        <v>10</v>
      </c>
      <c r="AM97" s="10">
        <v>3</v>
      </c>
      <c r="AN97" s="7">
        <f>AJ97+AK97+AO97</f>
        <v>5</v>
      </c>
      <c r="AO97" s="6"/>
      <c r="AP97" s="3">
        <v>0.5</v>
      </c>
      <c r="AQ97" s="15">
        <f>MIN(AN97,AL97)*AP97</f>
        <v>2.5</v>
      </c>
      <c r="AR97" s="6">
        <v>0</v>
      </c>
      <c r="AS97" s="6">
        <v>0</v>
      </c>
      <c r="AT97" s="6">
        <v>0</v>
      </c>
      <c r="AU97" s="6">
        <v>0</v>
      </c>
      <c r="AV97" s="7"/>
      <c r="AW97" s="7">
        <v>0</v>
      </c>
      <c r="AX97" s="7"/>
      <c r="AY97" s="7">
        <v>0</v>
      </c>
      <c r="AZ97" s="6"/>
      <c r="BA97" s="6">
        <v>1</v>
      </c>
      <c r="BB97" s="6"/>
      <c r="BC97" s="6">
        <v>0</v>
      </c>
      <c r="BD97" s="7"/>
      <c r="BE97" s="7">
        <f>IF(ED97&gt;=70, 5, 0)</f>
        <v>0</v>
      </c>
      <c r="BF97" s="7"/>
      <c r="BG97" s="7"/>
      <c r="BH97" s="7">
        <v>0</v>
      </c>
      <c r="BI97" s="6"/>
      <c r="BJ97" s="6">
        <f>IF(EU97&gt;=70, 6, 0)</f>
        <v>0</v>
      </c>
      <c r="BK97" s="6">
        <v>0</v>
      </c>
      <c r="BL97" s="7">
        <v>0</v>
      </c>
      <c r="BM97" s="7">
        <v>0</v>
      </c>
      <c r="BN97" s="7">
        <v>0</v>
      </c>
      <c r="BO97" s="6"/>
      <c r="BP97" s="6">
        <f>IF(EX97&gt;=70, 6, 0)</f>
        <v>0</v>
      </c>
      <c r="BQ97" s="6">
        <v>0</v>
      </c>
      <c r="BR97" s="7"/>
      <c r="BS97" s="7">
        <v>0</v>
      </c>
      <c r="BT97" s="7">
        <v>0</v>
      </c>
      <c r="BU97" s="6"/>
      <c r="BV97" s="6">
        <v>0</v>
      </c>
      <c r="BW97" s="6">
        <f>IF(EI97&gt;=70, 5, 0)</f>
        <v>0</v>
      </c>
      <c r="BX97" s="6">
        <v>0</v>
      </c>
      <c r="BY97" s="6">
        <v>0</v>
      </c>
      <c r="BZ97" s="6">
        <v>0</v>
      </c>
      <c r="CA97" s="6">
        <v>0</v>
      </c>
      <c r="CB97" s="6">
        <v>0</v>
      </c>
      <c r="CC97" s="6">
        <v>0</v>
      </c>
      <c r="CD97" s="6">
        <v>0</v>
      </c>
      <c r="CE97" s="6">
        <v>0</v>
      </c>
      <c r="CF97" s="6">
        <v>0</v>
      </c>
      <c r="CG97" s="6">
        <v>0</v>
      </c>
      <c r="CH97" s="6">
        <v>0</v>
      </c>
      <c r="CI97" s="6">
        <v>-5</v>
      </c>
      <c r="CJ97" s="7">
        <v>-5</v>
      </c>
      <c r="CK97" s="7">
        <v>-5</v>
      </c>
      <c r="CL97" s="7">
        <v>-5</v>
      </c>
      <c r="CM97" s="6">
        <v>0</v>
      </c>
      <c r="CN97" s="6">
        <f>IF(EQ97&gt;=70, 5, 0)</f>
        <v>0</v>
      </c>
      <c r="CO97" s="6">
        <v>0</v>
      </c>
      <c r="CP97" s="6"/>
      <c r="CQ97" s="6">
        <v>0</v>
      </c>
      <c r="CR97" s="7"/>
      <c r="CS97" s="7">
        <f>IF(FA97&gt;=70, 6, 0)</f>
        <v>0</v>
      </c>
      <c r="CT97" s="7">
        <v>-5</v>
      </c>
      <c r="CU97" s="6">
        <v>20</v>
      </c>
      <c r="CV97" s="7">
        <v>6</v>
      </c>
      <c r="CW97" s="7">
        <v>6</v>
      </c>
      <c r="CX97" s="7">
        <v>15</v>
      </c>
      <c r="CY97" s="7">
        <v>0</v>
      </c>
      <c r="CZ97" s="7">
        <f>IF(AND(DQ97&gt;0,DU97&gt;0),4,0)</f>
        <v>0</v>
      </c>
      <c r="DA97" s="7">
        <f>IF(AND(ED97&gt;0,EI97&gt;0,EN97&gt;0),4,0)</f>
        <v>4</v>
      </c>
      <c r="DB97" s="7">
        <f>IF(SUM(BV97,BX97,CA97,CB97,CD97,CG97,CJ97,CK97,CM97,CO97)&gt;-1,4,0)</f>
        <v>0</v>
      </c>
      <c r="DC97" s="7">
        <f>IF(FA97&gt;0,4,0)</f>
        <v>0</v>
      </c>
      <c r="DD97" s="6"/>
      <c r="DE97" s="10">
        <f>SUM(AR97:DD97)</f>
        <v>27</v>
      </c>
      <c r="DF97" s="10">
        <v>50</v>
      </c>
      <c r="DG97" s="17">
        <f>DE97+DF97</f>
        <v>77</v>
      </c>
      <c r="DH97" s="1">
        <v>62.86</v>
      </c>
      <c r="DI97" s="18">
        <v>50</v>
      </c>
      <c r="DJ97" s="18">
        <v>100</v>
      </c>
      <c r="DK97" s="29">
        <f>AVERAGE(DI97:DJ97)</f>
        <v>75</v>
      </c>
      <c r="DL97" s="1">
        <v>100</v>
      </c>
      <c r="DM97" s="29">
        <v>65</v>
      </c>
      <c r="DN97" s="1">
        <v>0</v>
      </c>
      <c r="DO97" s="1">
        <v>0</v>
      </c>
      <c r="DP97" s="1">
        <f>IF(DO97&gt;68, 68, DO97)</f>
        <v>0</v>
      </c>
      <c r="DQ97" s="1">
        <f>MAX(DN97,DP97)</f>
        <v>0</v>
      </c>
      <c r="DR97" s="29">
        <v>0</v>
      </c>
      <c r="DS97" s="29"/>
      <c r="DT97" s="29">
        <f>IF(DS97&gt;68,68,DS97)</f>
        <v>0</v>
      </c>
      <c r="DU97" s="29">
        <f>MAX(DR97,DT97)</f>
        <v>0</v>
      </c>
      <c r="DV97" s="18">
        <v>0</v>
      </c>
      <c r="DW97" s="18">
        <v>0</v>
      </c>
      <c r="DX97" s="1"/>
      <c r="DY97" s="15">
        <f>AVERAGE(DH97,DK97:DM97, DQ97, DU97)</f>
        <v>50.476666666666667</v>
      </c>
      <c r="DZ97" s="1">
        <v>40</v>
      </c>
      <c r="EA97" s="1">
        <v>0</v>
      </c>
      <c r="EB97" s="1">
        <v>0</v>
      </c>
      <c r="EC97" s="1">
        <f>IF(EB97&gt;68,68,EB97)</f>
        <v>0</v>
      </c>
      <c r="ED97" s="1">
        <f>MAX(DZ97:EA97,EC97)</f>
        <v>40</v>
      </c>
      <c r="EE97" s="29">
        <v>5.56</v>
      </c>
      <c r="EF97" s="29">
        <v>0</v>
      </c>
      <c r="EG97" s="29">
        <v>0</v>
      </c>
      <c r="EH97" s="29">
        <f>IF(EG97&gt;68,68,EG97)</f>
        <v>0</v>
      </c>
      <c r="EI97" s="29">
        <f>MAX(EE97:EF97)</f>
        <v>5.56</v>
      </c>
      <c r="EJ97" s="1">
        <v>5.56</v>
      </c>
      <c r="EK97" s="1">
        <v>0</v>
      </c>
      <c r="EL97" s="1">
        <v>0</v>
      </c>
      <c r="EM97" s="1">
        <f>IF(EL97&gt;68,68,EL97)</f>
        <v>0</v>
      </c>
      <c r="EN97" s="1">
        <f>MAX(EJ97:EK97,EM97)</f>
        <v>5.56</v>
      </c>
      <c r="EO97" s="29">
        <v>0</v>
      </c>
      <c r="EP97" s="29">
        <v>0</v>
      </c>
      <c r="EQ97" s="29"/>
      <c r="ER97" s="15">
        <f>AVERAGE(ED97,EI97,EN97,EQ97)</f>
        <v>17.040000000000003</v>
      </c>
      <c r="ES97" s="1">
        <v>0</v>
      </c>
      <c r="ET97" s="1">
        <v>0</v>
      </c>
      <c r="EU97" s="1">
        <f>MIN(MAX(ES97:ET97)+0.2*FA97, 100)</f>
        <v>0</v>
      </c>
      <c r="EV97" s="29">
        <v>41.67</v>
      </c>
      <c r="EW97" s="29">
        <v>0</v>
      </c>
      <c r="EX97" s="29">
        <f>MIN(MAX(EV97:EW97)+0.15*FA97, 100)</f>
        <v>41.67</v>
      </c>
      <c r="EY97" s="1">
        <v>0</v>
      </c>
      <c r="EZ97" s="1">
        <v>0</v>
      </c>
      <c r="FA97" s="1">
        <f>MAX(EY97:EZ97)</f>
        <v>0</v>
      </c>
      <c r="FB97" s="15">
        <f>AVERAGE(EU97,EX97,FA97)</f>
        <v>13.89</v>
      </c>
      <c r="FC97" s="3">
        <v>0.25</v>
      </c>
      <c r="FD97" s="3">
        <v>0.2</v>
      </c>
      <c r="FE97" s="3">
        <v>0.25</v>
      </c>
      <c r="FF97" s="3">
        <v>0.3</v>
      </c>
      <c r="FG97" s="25">
        <f>MIN(IF(C97="Yes",AQ97+DG97,0),100)</f>
        <v>79.5</v>
      </c>
      <c r="FH97" s="25">
        <f>IF(FL97&lt;0,FG97+FL97*-4,FG97)</f>
        <v>79.5</v>
      </c>
      <c r="FI97" s="25">
        <f>MIN(IF(C97="Yes",AQ97+DY97,0), 100)</f>
        <v>52.976666666666667</v>
      </c>
      <c r="FJ97" s="25">
        <f>MIN(IF(C97="Yes",AQ97+ER97,0),100)</f>
        <v>19.540000000000003</v>
      </c>
      <c r="FK97" s="25">
        <f>MIN(IF(C97="Yes",AQ97+FB97,0), 100)</f>
        <v>16.39</v>
      </c>
      <c r="FL97" s="26">
        <f>FC97*FG97+FD97*FI97+FE97*FJ97+FF97*FK97</f>
        <v>40.272333333333336</v>
      </c>
      <c r="FM97" s="26">
        <f>FC97*FH97+FD97*FI97+FE97*FJ97+FF97*FK97</f>
        <v>40.272333333333336</v>
      </c>
    </row>
    <row r="98" spans="1:169" customFormat="1" x14ac:dyDescent="0.3">
      <c r="A98">
        <v>1402019123</v>
      </c>
      <c r="B98" t="s">
        <v>104</v>
      </c>
      <c r="C98" s="2" t="s">
        <v>107</v>
      </c>
      <c r="D98" s="6">
        <v>1</v>
      </c>
      <c r="E98" s="6">
        <v>1</v>
      </c>
      <c r="F98" s="7">
        <v>1</v>
      </c>
      <c r="G98" s="7">
        <v>1</v>
      </c>
      <c r="H98" s="6"/>
      <c r="I98" s="6">
        <v>1</v>
      </c>
      <c r="J98" s="7">
        <v>1</v>
      </c>
      <c r="K98" s="7"/>
      <c r="L98" s="6"/>
      <c r="M98" s="8"/>
      <c r="N98" s="7"/>
      <c r="O98" s="7"/>
      <c r="P98" s="6">
        <v>1</v>
      </c>
      <c r="Q98" s="8"/>
      <c r="R98" s="7">
        <v>1</v>
      </c>
      <c r="S98" s="7">
        <v>1</v>
      </c>
      <c r="T98" s="6"/>
      <c r="U98" s="16"/>
      <c r="V98" s="7"/>
      <c r="W98" s="7"/>
      <c r="X98" s="6"/>
      <c r="Y98" s="6"/>
      <c r="Z98" s="7"/>
      <c r="AA98" s="7"/>
      <c r="AB98" s="6"/>
      <c r="AC98" s="6"/>
      <c r="AD98" s="7"/>
      <c r="AE98" s="8"/>
      <c r="AF98" s="10">
        <v>14</v>
      </c>
      <c r="AG98" s="10">
        <v>10</v>
      </c>
      <c r="AH98" s="10">
        <f>COUNT(D98:AE98)</f>
        <v>9</v>
      </c>
      <c r="AI98" s="22">
        <f>IF(C98="Yes",(AF98-AH98+(DG98-50)/AG98)/AF98,0)</f>
        <v>0.37142857142857144</v>
      </c>
      <c r="AJ98" s="11">
        <f>SUM(D98:AE98)</f>
        <v>9</v>
      </c>
      <c r="AK98" s="10">
        <f>MAX(AJ98-AL98-AM98,0)*-1</f>
        <v>0</v>
      </c>
      <c r="AL98" s="10">
        <v>10</v>
      </c>
      <c r="AM98" s="10">
        <v>3</v>
      </c>
      <c r="AN98" s="7">
        <f>AJ98+AK98+AO98</f>
        <v>9</v>
      </c>
      <c r="AO98" s="6"/>
      <c r="AP98" s="3">
        <v>0.5</v>
      </c>
      <c r="AQ98" s="15">
        <f>MIN(AN98,AL98)*AP98</f>
        <v>4.5</v>
      </c>
      <c r="AR98" s="6">
        <v>0</v>
      </c>
      <c r="AS98" s="6">
        <v>0</v>
      </c>
      <c r="AT98" s="6">
        <v>6</v>
      </c>
      <c r="AU98" s="6">
        <v>0</v>
      </c>
      <c r="AV98" s="7"/>
      <c r="AW98" s="7">
        <v>0</v>
      </c>
      <c r="AX98" s="7"/>
      <c r="AY98" s="7">
        <v>0</v>
      </c>
      <c r="AZ98" s="6"/>
      <c r="BA98" s="6">
        <v>0</v>
      </c>
      <c r="BB98" s="6"/>
      <c r="BC98" s="6">
        <v>0</v>
      </c>
      <c r="BD98" s="7">
        <v>2</v>
      </c>
      <c r="BE98" s="7">
        <f>IF(ED98&gt;=70, 5, 0)</f>
        <v>0</v>
      </c>
      <c r="BF98" s="7"/>
      <c r="BG98" s="7"/>
      <c r="BH98" s="7">
        <v>0</v>
      </c>
      <c r="BI98" s="6"/>
      <c r="BJ98" s="6">
        <f>IF(EU98&gt;=70, 6, 0)</f>
        <v>0</v>
      </c>
      <c r="BK98" s="6">
        <v>0</v>
      </c>
      <c r="BL98" s="7">
        <v>0</v>
      </c>
      <c r="BM98" s="7">
        <v>0</v>
      </c>
      <c r="BN98" s="7">
        <v>0</v>
      </c>
      <c r="BO98" s="6"/>
      <c r="BP98" s="6">
        <f>IF(EX98&gt;=70, 6, 0)</f>
        <v>0</v>
      </c>
      <c r="BQ98" s="6">
        <v>-5</v>
      </c>
      <c r="BR98" s="7"/>
      <c r="BS98" s="7">
        <v>0</v>
      </c>
      <c r="BT98" s="7">
        <v>-5</v>
      </c>
      <c r="BU98" s="6">
        <v>5</v>
      </c>
      <c r="BV98" s="6">
        <v>0</v>
      </c>
      <c r="BW98" s="6">
        <f>IF(EI98&gt;=70, 5, 0)</f>
        <v>0</v>
      </c>
      <c r="BX98" s="6">
        <v>0</v>
      </c>
      <c r="BY98" s="6">
        <v>0</v>
      </c>
      <c r="BZ98" s="6">
        <v>0</v>
      </c>
      <c r="CA98" s="6">
        <v>0</v>
      </c>
      <c r="CB98" s="6">
        <v>0</v>
      </c>
      <c r="CC98" s="6">
        <v>0</v>
      </c>
      <c r="CD98" s="6">
        <v>0</v>
      </c>
      <c r="CE98" s="6">
        <v>0</v>
      </c>
      <c r="CF98" s="6">
        <v>0</v>
      </c>
      <c r="CG98" s="6">
        <v>0</v>
      </c>
      <c r="CH98" s="6">
        <v>0</v>
      </c>
      <c r="CI98" s="6">
        <v>0</v>
      </c>
      <c r="CJ98" s="7">
        <v>0</v>
      </c>
      <c r="CK98" s="7">
        <v>-5</v>
      </c>
      <c r="CL98" s="7">
        <v>-5</v>
      </c>
      <c r="CM98" s="6">
        <v>-5</v>
      </c>
      <c r="CN98" s="6">
        <f>IF(EQ98&gt;=70, 5, 0)</f>
        <v>0</v>
      </c>
      <c r="CO98" s="6">
        <v>-5</v>
      </c>
      <c r="CP98" s="6"/>
      <c r="CQ98" s="6">
        <v>-5</v>
      </c>
      <c r="CR98" s="7"/>
      <c r="CS98" s="7">
        <f>IF(FA98&gt;=70, 6, 0)</f>
        <v>0</v>
      </c>
      <c r="CT98" s="7">
        <v>-5</v>
      </c>
      <c r="CU98" s="6">
        <v>20</v>
      </c>
      <c r="CV98" s="7">
        <v>0</v>
      </c>
      <c r="CW98" s="7">
        <v>0</v>
      </c>
      <c r="CX98" s="7">
        <v>0</v>
      </c>
      <c r="CY98" s="7">
        <v>0</v>
      </c>
      <c r="CZ98" s="7">
        <f>IF(AND(DQ98&gt;0,DU98&gt;0),4,0)</f>
        <v>0</v>
      </c>
      <c r="DA98" s="7">
        <f>IF(AND(ED98&gt;0,EI98&gt;0,EN98&gt;0),4,0)</f>
        <v>4</v>
      </c>
      <c r="DB98" s="7">
        <f>IF(SUM(BV98,BX98,CA98,CB98,CD98,CG98,CJ98,CK98,CM98,CO98)&gt;-1,4,0)</f>
        <v>0</v>
      </c>
      <c r="DC98" s="7">
        <f>IF(FA98&gt;0,4,0)</f>
        <v>0</v>
      </c>
      <c r="DD98" s="6">
        <v>5</v>
      </c>
      <c r="DE98" s="10">
        <f>SUM(AR98:DD98)</f>
        <v>2</v>
      </c>
      <c r="DF98" s="10">
        <v>50</v>
      </c>
      <c r="DG98" s="17">
        <f>DE98+DF98</f>
        <v>52</v>
      </c>
      <c r="DH98" s="1">
        <v>94.29</v>
      </c>
      <c r="DI98" s="18">
        <v>0</v>
      </c>
      <c r="DJ98" s="18">
        <v>0</v>
      </c>
      <c r="DK98" s="29">
        <f>AVERAGE(DI98:DJ98)</f>
        <v>0</v>
      </c>
      <c r="DL98" s="1">
        <v>0</v>
      </c>
      <c r="DM98" s="29">
        <v>85</v>
      </c>
      <c r="DN98" s="1">
        <v>0</v>
      </c>
      <c r="DO98" s="1">
        <v>0</v>
      </c>
      <c r="DP98" s="1">
        <f>IF(DO98&gt;68, 68, DO98)</f>
        <v>0</v>
      </c>
      <c r="DQ98" s="1">
        <f>MAX(DN98,DP98)</f>
        <v>0</v>
      </c>
      <c r="DR98" s="29">
        <v>0</v>
      </c>
      <c r="DS98" s="29"/>
      <c r="DT98" s="29">
        <f>IF(DS98&gt;68,68,DS98)</f>
        <v>0</v>
      </c>
      <c r="DU98" s="29">
        <f>MAX(DR98,DT98)</f>
        <v>0</v>
      </c>
      <c r="DV98" s="18">
        <v>0</v>
      </c>
      <c r="DW98" s="18">
        <v>0</v>
      </c>
      <c r="DX98" s="1"/>
      <c r="DY98" s="15">
        <f>AVERAGE(DH98,DK98:DM98, DQ98, DU98)</f>
        <v>29.881666666666671</v>
      </c>
      <c r="DZ98" s="1">
        <v>40</v>
      </c>
      <c r="EA98" s="1">
        <v>40</v>
      </c>
      <c r="EB98" s="1">
        <v>0</v>
      </c>
      <c r="EC98" s="1">
        <f>IF(EB98&gt;68,68,EB98)</f>
        <v>0</v>
      </c>
      <c r="ED98" s="1">
        <f>MAX(DZ98:EA98,EC98)</f>
        <v>40</v>
      </c>
      <c r="EE98" s="29">
        <v>44.44</v>
      </c>
      <c r="EF98" s="29">
        <v>0</v>
      </c>
      <c r="EG98" s="29">
        <v>0</v>
      </c>
      <c r="EH98" s="29">
        <f>IF(EG98&gt;68,68,EG98)</f>
        <v>0</v>
      </c>
      <c r="EI98" s="29">
        <f>MAX(EE98:EF98)</f>
        <v>44.44</v>
      </c>
      <c r="EJ98" s="1">
        <v>44.44</v>
      </c>
      <c r="EK98" s="1">
        <v>0</v>
      </c>
      <c r="EL98" s="1">
        <v>0</v>
      </c>
      <c r="EM98" s="1">
        <f>IF(EL98&gt;68,68,EL98)</f>
        <v>0</v>
      </c>
      <c r="EN98" s="1">
        <f>MAX(EJ98:EK98,EM98)</f>
        <v>44.44</v>
      </c>
      <c r="EO98" s="29">
        <v>0</v>
      </c>
      <c r="EP98" s="29">
        <v>0</v>
      </c>
      <c r="EQ98" s="29"/>
      <c r="ER98" s="15">
        <f>AVERAGE(ED98,EI98,EN98,EQ98)</f>
        <v>42.96</v>
      </c>
      <c r="ES98" s="1">
        <v>0</v>
      </c>
      <c r="ET98" s="1">
        <v>0</v>
      </c>
      <c r="EU98" s="1">
        <f>MIN(MAX(ES98:ET98)+0.2*FA98, 100)</f>
        <v>0</v>
      </c>
      <c r="EV98" s="29">
        <v>50</v>
      </c>
      <c r="EW98" s="29">
        <v>0</v>
      </c>
      <c r="EX98" s="29">
        <f>MIN(MAX(EV98:EW98)+0.15*FA98, 100)</f>
        <v>50</v>
      </c>
      <c r="EY98" s="1">
        <v>0</v>
      </c>
      <c r="EZ98" s="1">
        <v>0</v>
      </c>
      <c r="FA98" s="1">
        <f>MAX(EY98:EZ98)</f>
        <v>0</v>
      </c>
      <c r="FB98" s="15">
        <f>AVERAGE(EU98,EX98,FA98)</f>
        <v>16.666666666666668</v>
      </c>
      <c r="FC98" s="3">
        <v>0.25</v>
      </c>
      <c r="FD98" s="3">
        <v>0.2</v>
      </c>
      <c r="FE98" s="3">
        <v>0.25</v>
      </c>
      <c r="FF98" s="3">
        <v>0.3</v>
      </c>
      <c r="FG98" s="25">
        <f>MIN(IF(C98="Yes",AQ98+DG98,0),100)</f>
        <v>56.5</v>
      </c>
      <c r="FH98" s="25">
        <f>IF(FL98&lt;0,FG98+FL98*-4,FG98)</f>
        <v>56.5</v>
      </c>
      <c r="FI98" s="25">
        <f>MIN(IF(C98="Yes",AQ98+DY98,0), 100)</f>
        <v>34.381666666666675</v>
      </c>
      <c r="FJ98" s="25">
        <f>MIN(IF(C98="Yes",AQ98+ER98,0),100)</f>
        <v>47.46</v>
      </c>
      <c r="FK98" s="25">
        <f>MIN(IF(C98="Yes",AQ98+FB98,0), 100)</f>
        <v>21.166666666666668</v>
      </c>
      <c r="FL98" s="26">
        <f>FC98*FG98+FD98*FI98+FE98*FJ98+FF98*FK98</f>
        <v>39.216333333333338</v>
      </c>
      <c r="FM98" s="26">
        <f>FC98*FH98+FD98*FI98+FE98*FJ98+FF98*FK98</f>
        <v>39.216333333333338</v>
      </c>
    </row>
    <row r="99" spans="1:169" customFormat="1" x14ac:dyDescent="0.3">
      <c r="A99">
        <v>1402019036</v>
      </c>
      <c r="B99" t="s">
        <v>106</v>
      </c>
      <c r="C99" s="2" t="s">
        <v>107</v>
      </c>
      <c r="D99" s="6"/>
      <c r="E99" s="6"/>
      <c r="F99" s="7"/>
      <c r="G99" s="7"/>
      <c r="H99" s="6">
        <v>1</v>
      </c>
      <c r="I99" s="6">
        <v>1</v>
      </c>
      <c r="J99" s="7"/>
      <c r="K99" s="7"/>
      <c r="L99" s="6"/>
      <c r="M99" s="8"/>
      <c r="N99" s="7"/>
      <c r="O99" s="7"/>
      <c r="P99" s="6"/>
      <c r="Q99" s="8"/>
      <c r="R99" s="7">
        <v>0</v>
      </c>
      <c r="S99" s="7"/>
      <c r="T99" s="6"/>
      <c r="U99" s="6"/>
      <c r="V99" s="7"/>
      <c r="W99" s="7"/>
      <c r="X99" s="6"/>
      <c r="Y99" s="6"/>
      <c r="Z99" s="7"/>
      <c r="AA99" s="7"/>
      <c r="AB99" s="6"/>
      <c r="AC99" s="6"/>
      <c r="AD99" s="7"/>
      <c r="AE99" s="8"/>
      <c r="AF99" s="10">
        <v>14</v>
      </c>
      <c r="AG99" s="10">
        <v>10</v>
      </c>
      <c r="AH99" s="10">
        <f>COUNT(D99:AE99)</f>
        <v>3</v>
      </c>
      <c r="AI99" s="22">
        <f>IF(C99="Yes",(AF99-AH99+(DG99-50)/AG99)/AF99,0)</f>
        <v>0.8214285714285714</v>
      </c>
      <c r="AJ99" s="11">
        <f>SUM(D99:AE99)</f>
        <v>2</v>
      </c>
      <c r="AK99" s="10">
        <f>MAX(AJ99-AL99-AM99,0)*-1</f>
        <v>0</v>
      </c>
      <c r="AL99" s="10">
        <v>10</v>
      </c>
      <c r="AM99" s="10">
        <v>3</v>
      </c>
      <c r="AN99" s="7">
        <f>AJ99+AK99+AO99</f>
        <v>2</v>
      </c>
      <c r="AO99" s="6"/>
      <c r="AP99" s="3">
        <v>0.5</v>
      </c>
      <c r="AQ99" s="15">
        <f>MIN(AN99,AL99)*AP99</f>
        <v>1</v>
      </c>
      <c r="AR99" s="6">
        <v>0</v>
      </c>
      <c r="AS99" s="6">
        <v>0</v>
      </c>
      <c r="AT99" s="6">
        <v>2</v>
      </c>
      <c r="AU99" s="6">
        <v>0</v>
      </c>
      <c r="AV99" s="7"/>
      <c r="AW99" s="7">
        <v>0</v>
      </c>
      <c r="AX99" s="7"/>
      <c r="AY99" s="7">
        <v>0</v>
      </c>
      <c r="AZ99" s="6"/>
      <c r="BA99" s="6">
        <v>0</v>
      </c>
      <c r="BB99" s="6"/>
      <c r="BC99" s="6">
        <v>0</v>
      </c>
      <c r="BD99" s="7"/>
      <c r="BE99" s="7">
        <f>IF(ED99&gt;=70, 5, 0)</f>
        <v>0</v>
      </c>
      <c r="BF99" s="7"/>
      <c r="BG99" s="7"/>
      <c r="BH99" s="7">
        <v>0</v>
      </c>
      <c r="BI99" s="6"/>
      <c r="BJ99" s="6">
        <f>IF(EU99&gt;=70, 6, 0)</f>
        <v>0</v>
      </c>
      <c r="BK99" s="6">
        <v>-5</v>
      </c>
      <c r="BL99" s="7">
        <v>0</v>
      </c>
      <c r="BM99" s="7">
        <v>-5</v>
      </c>
      <c r="BN99" s="7">
        <v>0</v>
      </c>
      <c r="BO99" s="6"/>
      <c r="BP99" s="6">
        <f>IF(EX99&gt;=70, 6, 0)</f>
        <v>0</v>
      </c>
      <c r="BQ99" s="6">
        <v>0</v>
      </c>
      <c r="BR99" s="7"/>
      <c r="BS99" s="7">
        <v>0</v>
      </c>
      <c r="BT99" s="7">
        <v>0</v>
      </c>
      <c r="BU99" s="6"/>
      <c r="BV99" s="6">
        <v>0</v>
      </c>
      <c r="BW99" s="6">
        <f>IF(EI99&gt;=70, 5, 0)</f>
        <v>0</v>
      </c>
      <c r="BX99" s="6">
        <v>0</v>
      </c>
      <c r="BY99" s="6">
        <v>0</v>
      </c>
      <c r="BZ99" s="6">
        <v>0</v>
      </c>
      <c r="CA99" s="6">
        <v>0</v>
      </c>
      <c r="CB99" s="6">
        <v>0</v>
      </c>
      <c r="CC99" s="6">
        <v>0</v>
      </c>
      <c r="CD99" s="6">
        <v>0</v>
      </c>
      <c r="CE99" s="6">
        <v>0</v>
      </c>
      <c r="CF99" s="6">
        <v>0</v>
      </c>
      <c r="CG99" s="6">
        <v>0</v>
      </c>
      <c r="CH99" s="6">
        <v>0</v>
      </c>
      <c r="CI99" s="6">
        <v>0</v>
      </c>
      <c r="CJ99" s="7">
        <v>0</v>
      </c>
      <c r="CK99" s="7">
        <v>0</v>
      </c>
      <c r="CL99" s="7">
        <v>-5</v>
      </c>
      <c r="CM99" s="6">
        <v>0</v>
      </c>
      <c r="CN99" s="6">
        <f>IF(EQ99&gt;=70, 5, 0)</f>
        <v>0</v>
      </c>
      <c r="CO99" s="6">
        <v>0</v>
      </c>
      <c r="CP99" s="6"/>
      <c r="CQ99" s="6">
        <v>0</v>
      </c>
      <c r="CR99" s="7"/>
      <c r="CS99" s="7">
        <f>IF(FA99&gt;=70, 6, 0)</f>
        <v>0</v>
      </c>
      <c r="CT99" s="7">
        <v>0</v>
      </c>
      <c r="CU99" s="6"/>
      <c r="CV99" s="7">
        <v>0</v>
      </c>
      <c r="CW99" s="7">
        <v>0</v>
      </c>
      <c r="CX99" s="7">
        <v>10</v>
      </c>
      <c r="CY99" s="7">
        <v>0</v>
      </c>
      <c r="CZ99" s="7">
        <f>IF(AND(DQ99&gt;0,DU99&gt;0),4,0)</f>
        <v>0</v>
      </c>
      <c r="DA99" s="7">
        <f>IF(AND(ED99&gt;0,EI99&gt;0,EN99&gt;0),4,0)</f>
        <v>4</v>
      </c>
      <c r="DB99" s="7">
        <f>IF(SUM(BV99,BX99,CA99,CB99,CD99,CG99,CJ99,CK99,CM99,CO99)&gt;-1,4,0)</f>
        <v>4</v>
      </c>
      <c r="DC99" s="7">
        <f>IF(FA99&gt;0,4,0)</f>
        <v>0</v>
      </c>
      <c r="DD99" s="6"/>
      <c r="DE99" s="10">
        <f>SUM(AR99:DD99)</f>
        <v>5</v>
      </c>
      <c r="DF99" s="10">
        <v>50</v>
      </c>
      <c r="DG99" s="17">
        <f>DE99+DF99</f>
        <v>55</v>
      </c>
      <c r="DH99" s="1">
        <v>85.71</v>
      </c>
      <c r="DI99" s="18">
        <v>50</v>
      </c>
      <c r="DJ99" s="18">
        <v>100</v>
      </c>
      <c r="DK99" s="29">
        <f>AVERAGE(DI99:DJ99)</f>
        <v>75</v>
      </c>
      <c r="DL99" s="1">
        <v>0</v>
      </c>
      <c r="DM99" s="29">
        <v>45</v>
      </c>
      <c r="DN99" s="1">
        <v>0</v>
      </c>
      <c r="DO99" s="1">
        <v>0</v>
      </c>
      <c r="DP99" s="1">
        <f>IF(DO99&gt;68, 68, DO99)</f>
        <v>0</v>
      </c>
      <c r="DQ99" s="1">
        <f>MAX(DN99,DP99)</f>
        <v>0</v>
      </c>
      <c r="DR99" s="29">
        <v>0</v>
      </c>
      <c r="DS99" s="29"/>
      <c r="DT99" s="29">
        <f>IF(DS99&gt;68,68,DS99)</f>
        <v>0</v>
      </c>
      <c r="DU99" s="29">
        <f>MAX(DR99,DT99)</f>
        <v>0</v>
      </c>
      <c r="DV99" s="18">
        <v>0</v>
      </c>
      <c r="DW99" s="18">
        <v>0</v>
      </c>
      <c r="DX99" s="1"/>
      <c r="DY99" s="15">
        <f>AVERAGE(DH99,DK99:DM99, DQ99, DU99)</f>
        <v>34.284999999999997</v>
      </c>
      <c r="DZ99" s="1">
        <v>26.67</v>
      </c>
      <c r="EA99" s="1">
        <v>46.67</v>
      </c>
      <c r="EB99" s="1">
        <v>60</v>
      </c>
      <c r="EC99" s="1">
        <f>IF(EB99&gt;68,68,EB99)</f>
        <v>60</v>
      </c>
      <c r="ED99" s="1">
        <f>MAX(DZ99:EA99,EC99)</f>
        <v>60</v>
      </c>
      <c r="EE99" s="29">
        <v>16.670000000000002</v>
      </c>
      <c r="EF99" s="29">
        <v>26.67</v>
      </c>
      <c r="EG99" s="29">
        <v>13.33</v>
      </c>
      <c r="EH99" s="29">
        <f>IF(EG99&gt;68,68,EG99)</f>
        <v>13.33</v>
      </c>
      <c r="EI99" s="29">
        <f>MAX(EE99:EF99)</f>
        <v>26.67</v>
      </c>
      <c r="EJ99" s="1">
        <v>16.670000000000002</v>
      </c>
      <c r="EK99" s="1">
        <v>53.33</v>
      </c>
      <c r="EL99" s="1">
        <v>33.33</v>
      </c>
      <c r="EM99" s="1">
        <f>IF(EL99&gt;68,68,EL99)</f>
        <v>33.33</v>
      </c>
      <c r="EN99" s="1">
        <f>MAX(EJ99:EK99,EM99)</f>
        <v>53.33</v>
      </c>
      <c r="EO99" s="29">
        <v>0</v>
      </c>
      <c r="EP99" s="29">
        <v>0</v>
      </c>
      <c r="EQ99" s="29"/>
      <c r="ER99" s="15">
        <f>AVERAGE(ED99,EI99,EN99,EQ99)</f>
        <v>46.666666666666664</v>
      </c>
      <c r="ES99" s="1">
        <v>0</v>
      </c>
      <c r="ET99" s="1">
        <v>0</v>
      </c>
      <c r="EU99" s="1">
        <f>MIN(MAX(ES99:ET99)+0.2*FA99, 100)</f>
        <v>0</v>
      </c>
      <c r="EV99" s="29">
        <v>58.33</v>
      </c>
      <c r="EW99" s="29">
        <v>0</v>
      </c>
      <c r="EX99" s="29">
        <f>MIN(MAX(EV99:EW99)+0.15*FA99, 100)</f>
        <v>58.33</v>
      </c>
      <c r="EY99" s="1">
        <v>0</v>
      </c>
      <c r="EZ99" s="1">
        <v>0</v>
      </c>
      <c r="FA99" s="1">
        <f>MAX(EY99:EZ99)</f>
        <v>0</v>
      </c>
      <c r="FB99" s="15">
        <f>AVERAGE(EU99,EX99,FA99)</f>
        <v>19.443333333333332</v>
      </c>
      <c r="FC99" s="3">
        <v>0.25</v>
      </c>
      <c r="FD99" s="3">
        <v>0.2</v>
      </c>
      <c r="FE99" s="3">
        <v>0.25</v>
      </c>
      <c r="FF99" s="3">
        <v>0.3</v>
      </c>
      <c r="FG99" s="25">
        <f>MIN(IF(C99="Yes",AQ99+DG99,0),100)</f>
        <v>56</v>
      </c>
      <c r="FH99" s="25">
        <f>IF(FL99&lt;0,FG99+FL99*-4,FG99)</f>
        <v>56</v>
      </c>
      <c r="FI99" s="25">
        <f>MIN(IF(C99="Yes",AQ99+DY99,0), 100)</f>
        <v>35.284999999999997</v>
      </c>
      <c r="FJ99" s="25">
        <f>MIN(IF(C99="Yes",AQ99+ER99,0),100)</f>
        <v>47.666666666666664</v>
      </c>
      <c r="FK99" s="25">
        <f>MIN(IF(C99="Yes",AQ99+FB99,0), 100)</f>
        <v>20.443333333333332</v>
      </c>
      <c r="FL99" s="26">
        <f>FC99*FG99+FD99*FI99+FE99*FJ99+FF99*FK99</f>
        <v>39.106666666666669</v>
      </c>
      <c r="FM99" s="26">
        <f>FC99*FH99+FD99*FI99+FE99*FJ99+FF99*FK99</f>
        <v>39.106666666666669</v>
      </c>
    </row>
    <row r="100" spans="1:169" customFormat="1" x14ac:dyDescent="0.3">
      <c r="A100">
        <v>1402019068</v>
      </c>
      <c r="B100" t="s">
        <v>105</v>
      </c>
      <c r="C100" s="2" t="s">
        <v>107</v>
      </c>
      <c r="D100" s="6">
        <v>1</v>
      </c>
      <c r="E100" s="6"/>
      <c r="F100" s="7"/>
      <c r="G100" s="7">
        <v>1</v>
      </c>
      <c r="H100" s="6"/>
      <c r="I100" s="6">
        <v>1</v>
      </c>
      <c r="J100" s="7"/>
      <c r="K100" s="7"/>
      <c r="L100" s="6"/>
      <c r="M100" s="8"/>
      <c r="N100" s="7"/>
      <c r="O100" s="7"/>
      <c r="P100" s="6"/>
      <c r="Q100" s="8"/>
      <c r="R100" s="7">
        <v>1</v>
      </c>
      <c r="S100" s="7"/>
      <c r="T100" s="6"/>
      <c r="U100" s="6"/>
      <c r="V100" s="7"/>
      <c r="W100" s="7"/>
      <c r="X100" s="6"/>
      <c r="Y100" s="6"/>
      <c r="Z100" s="7"/>
      <c r="AA100" s="7"/>
      <c r="AB100" s="6"/>
      <c r="AC100" s="6"/>
      <c r="AD100" s="7"/>
      <c r="AE100" s="8"/>
      <c r="AF100" s="10">
        <v>14</v>
      </c>
      <c r="AG100" s="10">
        <v>10</v>
      </c>
      <c r="AH100" s="10">
        <f>COUNT(D100:AE100)</f>
        <v>4</v>
      </c>
      <c r="AI100" s="22">
        <f>IF(C100="Yes",(AF100-AH100+(DG100-50)/AG100)/AF100,0)</f>
        <v>0.79285714285714282</v>
      </c>
      <c r="AJ100" s="11">
        <f>SUM(D100:AE100)</f>
        <v>4</v>
      </c>
      <c r="AK100" s="10">
        <f>MAX(AJ100-AL100-AM100,0)*-1</f>
        <v>0</v>
      </c>
      <c r="AL100" s="10">
        <v>10</v>
      </c>
      <c r="AM100" s="10">
        <v>3</v>
      </c>
      <c r="AN100" s="7">
        <f>AJ100+AK100+AO100</f>
        <v>4</v>
      </c>
      <c r="AO100" s="6"/>
      <c r="AP100" s="3">
        <v>0.5</v>
      </c>
      <c r="AQ100" s="15">
        <f>MIN(AN100,AL100)*AP100</f>
        <v>2</v>
      </c>
      <c r="AR100" s="6">
        <v>0</v>
      </c>
      <c r="AS100" s="6">
        <v>0</v>
      </c>
      <c r="AT100" s="6">
        <v>2</v>
      </c>
      <c r="AU100" s="6">
        <v>0</v>
      </c>
      <c r="AV100" s="7"/>
      <c r="AW100" s="7">
        <v>0</v>
      </c>
      <c r="AX100" s="7"/>
      <c r="AY100" s="7">
        <v>0</v>
      </c>
      <c r="AZ100" s="6"/>
      <c r="BA100" s="6">
        <v>0</v>
      </c>
      <c r="BB100" s="6"/>
      <c r="BC100" s="6">
        <v>0</v>
      </c>
      <c r="BD100" s="7"/>
      <c r="BE100" s="7">
        <f>IF(ED100&gt;=70, 5, 0)</f>
        <v>0</v>
      </c>
      <c r="BF100" s="7"/>
      <c r="BG100" s="7"/>
      <c r="BH100" s="7">
        <v>0</v>
      </c>
      <c r="BI100" s="6"/>
      <c r="BJ100" s="6">
        <f>IF(EU100&gt;=70, 6, 0)</f>
        <v>0</v>
      </c>
      <c r="BK100" s="6">
        <v>0</v>
      </c>
      <c r="BL100" s="7">
        <v>0</v>
      </c>
      <c r="BM100" s="7">
        <v>0</v>
      </c>
      <c r="BN100" s="7">
        <v>0</v>
      </c>
      <c r="BO100" s="6"/>
      <c r="BP100" s="6">
        <f>IF(EX100&gt;=70, 6, 0)</f>
        <v>0</v>
      </c>
      <c r="BQ100" s="6">
        <v>-5</v>
      </c>
      <c r="BR100" s="7"/>
      <c r="BS100" s="7">
        <v>0</v>
      </c>
      <c r="BT100" s="7">
        <v>0</v>
      </c>
      <c r="BU100" s="6"/>
      <c r="BV100" s="6">
        <v>0</v>
      </c>
      <c r="BW100" s="6">
        <f>IF(EI100&gt;=70, 5, 0)</f>
        <v>0</v>
      </c>
      <c r="BX100" s="6">
        <v>0</v>
      </c>
      <c r="BY100" s="6">
        <v>0</v>
      </c>
      <c r="BZ100" s="6">
        <v>0</v>
      </c>
      <c r="CA100" s="6">
        <v>0</v>
      </c>
      <c r="CB100" s="6">
        <v>0</v>
      </c>
      <c r="CC100" s="6">
        <v>0</v>
      </c>
      <c r="CD100" s="6">
        <v>0</v>
      </c>
      <c r="CE100" s="6">
        <v>0</v>
      </c>
      <c r="CF100" s="6">
        <v>0</v>
      </c>
      <c r="CG100" s="6">
        <v>0</v>
      </c>
      <c r="CH100" s="6">
        <v>0</v>
      </c>
      <c r="CI100" s="6">
        <v>0</v>
      </c>
      <c r="CJ100" s="7">
        <v>0</v>
      </c>
      <c r="CK100" s="7">
        <v>-5</v>
      </c>
      <c r="CL100" s="7">
        <v>0</v>
      </c>
      <c r="CM100" s="6">
        <v>0</v>
      </c>
      <c r="CN100" s="6">
        <f>IF(EQ100&gt;=70, 5, 0)</f>
        <v>0</v>
      </c>
      <c r="CO100" s="6">
        <v>0</v>
      </c>
      <c r="CP100" s="6"/>
      <c r="CQ100" s="6">
        <v>0</v>
      </c>
      <c r="CR100" s="7"/>
      <c r="CS100" s="7">
        <f>IF(FA100&gt;=70, 6, 0)</f>
        <v>0</v>
      </c>
      <c r="CT100" s="7">
        <v>0</v>
      </c>
      <c r="CU100" s="6"/>
      <c r="CV100" s="7">
        <v>0</v>
      </c>
      <c r="CW100" s="7">
        <v>0</v>
      </c>
      <c r="CX100" s="7">
        <v>15</v>
      </c>
      <c r="CY100" s="7">
        <v>0</v>
      </c>
      <c r="CZ100" s="7">
        <f>IF(AND(DQ100&gt;0,DU100&gt;0),4,0)</f>
        <v>0</v>
      </c>
      <c r="DA100" s="7">
        <f>IF(AND(ED100&gt;0,EI100&gt;0,EN100&gt;0),4,0)</f>
        <v>4</v>
      </c>
      <c r="DB100" s="7">
        <f>IF(SUM(BV100,BX100,CA100,CB100,CD100,CG100,CJ100,CK100,CM100,CO100)&gt;-1,4,0)</f>
        <v>0</v>
      </c>
      <c r="DC100" s="7">
        <f>IF(FA100&gt;0,4,0)</f>
        <v>0</v>
      </c>
      <c r="DD100" s="6"/>
      <c r="DE100" s="10">
        <f>SUM(AR100:DD100)</f>
        <v>11</v>
      </c>
      <c r="DF100" s="10">
        <v>50</v>
      </c>
      <c r="DG100" s="17">
        <f>DE100+DF100</f>
        <v>61</v>
      </c>
      <c r="DH100" s="1">
        <v>91.43</v>
      </c>
      <c r="DI100" s="18">
        <v>100</v>
      </c>
      <c r="DJ100" s="18">
        <v>50</v>
      </c>
      <c r="DK100" s="29">
        <f>AVERAGE(DI100:DJ100)</f>
        <v>75</v>
      </c>
      <c r="DL100" s="1">
        <v>0</v>
      </c>
      <c r="DM100" s="29">
        <v>75</v>
      </c>
      <c r="DN100" s="1">
        <v>0</v>
      </c>
      <c r="DO100" s="1">
        <v>0</v>
      </c>
      <c r="DP100" s="1">
        <f>IF(DO100&gt;68, 68, DO100)</f>
        <v>0</v>
      </c>
      <c r="DQ100" s="1">
        <f>MAX(DN100,DP100)</f>
        <v>0</v>
      </c>
      <c r="DR100" s="29">
        <v>0</v>
      </c>
      <c r="DS100" s="29"/>
      <c r="DT100" s="29">
        <f>IF(DS100&gt;68,68,DS100)</f>
        <v>0</v>
      </c>
      <c r="DU100" s="29">
        <f>MAX(DR100,DT100)</f>
        <v>0</v>
      </c>
      <c r="DV100" s="18">
        <v>0</v>
      </c>
      <c r="DW100" s="18">
        <v>0</v>
      </c>
      <c r="DX100" s="1"/>
      <c r="DY100" s="15">
        <f>AVERAGE(DH100,DK100:DM100, DQ100, DU100)</f>
        <v>40.238333333333337</v>
      </c>
      <c r="DZ100" s="1">
        <v>46.67</v>
      </c>
      <c r="EA100" s="1">
        <v>33.33</v>
      </c>
      <c r="EB100" s="1">
        <v>0</v>
      </c>
      <c r="EC100" s="1">
        <f>IF(EB100&gt;68,68,EB100)</f>
        <v>0</v>
      </c>
      <c r="ED100" s="1">
        <f>MAX(DZ100:EA100,EC100)</f>
        <v>46.67</v>
      </c>
      <c r="EE100" s="29">
        <v>0</v>
      </c>
      <c r="EF100" s="29">
        <v>20</v>
      </c>
      <c r="EG100" s="29">
        <v>0</v>
      </c>
      <c r="EH100" s="29">
        <f>IF(EG100&gt;68,68,EG100)</f>
        <v>0</v>
      </c>
      <c r="EI100" s="29">
        <f>MAX(EE100:EF100)</f>
        <v>20</v>
      </c>
      <c r="EJ100" s="1">
        <v>0</v>
      </c>
      <c r="EK100" s="1">
        <v>33.33</v>
      </c>
      <c r="EL100" s="1">
        <v>0</v>
      </c>
      <c r="EM100" s="1">
        <f>IF(EL100&gt;68,68,EL100)</f>
        <v>0</v>
      </c>
      <c r="EN100" s="1">
        <f>MAX(EJ100:EK100,EM100)</f>
        <v>33.33</v>
      </c>
      <c r="EO100" s="29">
        <v>0</v>
      </c>
      <c r="EP100" s="29">
        <v>0</v>
      </c>
      <c r="EQ100" s="29"/>
      <c r="ER100" s="15">
        <f>AVERAGE(ED100,EI100,EN100,EQ100)</f>
        <v>33.333333333333336</v>
      </c>
      <c r="ES100" s="1">
        <v>0</v>
      </c>
      <c r="ET100" s="1">
        <v>0</v>
      </c>
      <c r="EU100" s="1">
        <f>MIN(MAX(ES100:ET100)+0.2*FA100, 100)</f>
        <v>0</v>
      </c>
      <c r="EV100" s="29">
        <v>50</v>
      </c>
      <c r="EW100" s="29">
        <v>0</v>
      </c>
      <c r="EX100" s="29">
        <f>MIN(MAX(EV100:EW100)+0.15*FA100, 100)</f>
        <v>50</v>
      </c>
      <c r="EY100" s="1">
        <v>0</v>
      </c>
      <c r="EZ100" s="1">
        <v>0</v>
      </c>
      <c r="FA100" s="1">
        <f>MAX(EY100:EZ100)</f>
        <v>0</v>
      </c>
      <c r="FB100" s="15">
        <f>AVERAGE(EU100,EX100,FA100)</f>
        <v>16.666666666666668</v>
      </c>
      <c r="FC100" s="3">
        <v>0.25</v>
      </c>
      <c r="FD100" s="3">
        <v>0.2</v>
      </c>
      <c r="FE100" s="3">
        <v>0.25</v>
      </c>
      <c r="FF100" s="3">
        <v>0.3</v>
      </c>
      <c r="FG100" s="25">
        <f>MIN(IF(C100="Yes",AQ100+DG100,0),100)</f>
        <v>63</v>
      </c>
      <c r="FH100" s="25">
        <f>IF(FL100&lt;0,FG100+FL100*-4,FG100)</f>
        <v>63</v>
      </c>
      <c r="FI100" s="25">
        <f>MIN(IF(C100="Yes",AQ100+DY100,0), 100)</f>
        <v>42.238333333333337</v>
      </c>
      <c r="FJ100" s="25">
        <f>MIN(IF(C100="Yes",AQ100+ER100,0),100)</f>
        <v>35.333333333333336</v>
      </c>
      <c r="FK100" s="25">
        <f>MIN(IF(C100="Yes",AQ100+FB100,0), 100)</f>
        <v>18.666666666666668</v>
      </c>
      <c r="FL100" s="26">
        <f>FC100*FG100+FD100*FI100+FE100*FJ100+FF100*FK100</f>
        <v>38.631000000000007</v>
      </c>
      <c r="FM100" s="26">
        <f>FC100*FH100+FD100*FI100+FE100*FJ100+FF100*FK100</f>
        <v>38.631000000000007</v>
      </c>
    </row>
    <row r="101" spans="1:169" customFormat="1" x14ac:dyDescent="0.3">
      <c r="A101">
        <v>1402019072</v>
      </c>
      <c r="B101" t="s">
        <v>106</v>
      </c>
      <c r="C101" s="2" t="s">
        <v>107</v>
      </c>
      <c r="D101" s="6">
        <v>1</v>
      </c>
      <c r="E101" s="6">
        <v>1</v>
      </c>
      <c r="F101" s="7">
        <v>1</v>
      </c>
      <c r="G101" s="7"/>
      <c r="H101" s="6"/>
      <c r="I101" s="6">
        <v>1</v>
      </c>
      <c r="J101" s="7"/>
      <c r="K101" s="7"/>
      <c r="L101" s="6"/>
      <c r="M101" s="8"/>
      <c r="N101" s="7"/>
      <c r="O101" s="7"/>
      <c r="P101" s="6"/>
      <c r="Q101" s="8"/>
      <c r="R101" s="7">
        <v>0</v>
      </c>
      <c r="S101" s="7">
        <v>1</v>
      </c>
      <c r="T101" s="6"/>
      <c r="U101" s="6"/>
      <c r="V101" s="7"/>
      <c r="W101" s="7"/>
      <c r="X101" s="6"/>
      <c r="Y101" s="6"/>
      <c r="Z101" s="7"/>
      <c r="AA101" s="7"/>
      <c r="AB101" s="6"/>
      <c r="AC101" s="6"/>
      <c r="AD101" s="7"/>
      <c r="AE101" s="8"/>
      <c r="AF101" s="10">
        <v>14</v>
      </c>
      <c r="AG101" s="10">
        <v>10</v>
      </c>
      <c r="AH101" s="10">
        <f>COUNT(D101:AE101)</f>
        <v>6</v>
      </c>
      <c r="AI101" s="22">
        <f>IF(C101="Yes",(AF101-AH101+(DG101-50)/AG101)/AF101,0)</f>
        <v>0.7857142857142857</v>
      </c>
      <c r="AJ101" s="11">
        <f>SUM(D101:AE101)</f>
        <v>5</v>
      </c>
      <c r="AK101" s="10">
        <f>MAX(AJ101-AL101-AM101,0)*-1</f>
        <v>0</v>
      </c>
      <c r="AL101" s="10">
        <v>10</v>
      </c>
      <c r="AM101" s="10">
        <v>3</v>
      </c>
      <c r="AN101" s="7">
        <f>AJ101+AK101+AO101</f>
        <v>5</v>
      </c>
      <c r="AO101" s="6"/>
      <c r="AP101" s="3">
        <v>0.5</v>
      </c>
      <c r="AQ101" s="15">
        <f>MIN(AN101,AL101)*AP101</f>
        <v>2.5</v>
      </c>
      <c r="AR101" s="6">
        <v>0</v>
      </c>
      <c r="AS101" s="6">
        <v>0</v>
      </c>
      <c r="AT101" s="6">
        <v>1</v>
      </c>
      <c r="AU101" s="6">
        <v>0</v>
      </c>
      <c r="AV101" s="7"/>
      <c r="AW101" s="7">
        <v>0</v>
      </c>
      <c r="AX101" s="7"/>
      <c r="AY101" s="7">
        <v>0</v>
      </c>
      <c r="AZ101" s="6"/>
      <c r="BA101" s="6">
        <v>0</v>
      </c>
      <c r="BB101" s="6"/>
      <c r="BC101" s="6">
        <v>-5</v>
      </c>
      <c r="BD101" s="7"/>
      <c r="BE101" s="7">
        <f>IF(ED101&gt;=70, 5, 0)</f>
        <v>0</v>
      </c>
      <c r="BF101" s="7"/>
      <c r="BG101" s="7"/>
      <c r="BH101" s="7">
        <v>-5</v>
      </c>
      <c r="BI101" s="6"/>
      <c r="BJ101" s="6">
        <f>IF(EU101&gt;=70, 6, 0)</f>
        <v>0</v>
      </c>
      <c r="BK101" s="6">
        <v>0</v>
      </c>
      <c r="BL101" s="7">
        <v>0</v>
      </c>
      <c r="BM101" s="7">
        <v>0</v>
      </c>
      <c r="BN101" s="7">
        <v>-5</v>
      </c>
      <c r="BO101" s="6"/>
      <c r="BP101" s="6">
        <f>IF(EX101&gt;=70, 6, 0)</f>
        <v>0</v>
      </c>
      <c r="BQ101" s="6">
        <v>0</v>
      </c>
      <c r="BR101" s="7"/>
      <c r="BS101" s="7">
        <v>0</v>
      </c>
      <c r="BT101" s="7">
        <v>0</v>
      </c>
      <c r="BU101" s="6"/>
      <c r="BV101" s="6">
        <v>0</v>
      </c>
      <c r="BW101" s="6">
        <f>IF(EI101&gt;=70, 5, 0)</f>
        <v>0</v>
      </c>
      <c r="BX101" s="6">
        <v>0</v>
      </c>
      <c r="BY101" s="6">
        <v>0</v>
      </c>
      <c r="BZ101" s="6">
        <v>0</v>
      </c>
      <c r="CA101" s="6">
        <v>0</v>
      </c>
      <c r="CB101" s="6">
        <v>0</v>
      </c>
      <c r="CC101" s="6">
        <v>0</v>
      </c>
      <c r="CD101" s="6">
        <v>0</v>
      </c>
      <c r="CE101" s="6">
        <v>0</v>
      </c>
      <c r="CF101" s="6">
        <v>0</v>
      </c>
      <c r="CG101" s="6">
        <v>0</v>
      </c>
      <c r="CH101" s="6">
        <v>0</v>
      </c>
      <c r="CI101" s="6">
        <v>0</v>
      </c>
      <c r="CJ101" s="7">
        <v>0</v>
      </c>
      <c r="CK101" s="7">
        <v>-5</v>
      </c>
      <c r="CL101" s="7">
        <v>-5</v>
      </c>
      <c r="CM101" s="6">
        <v>-5</v>
      </c>
      <c r="CN101" s="6">
        <f>IF(EQ101&gt;=70, 5, 0)</f>
        <v>0</v>
      </c>
      <c r="CO101" s="6">
        <v>-5</v>
      </c>
      <c r="CP101" s="6"/>
      <c r="CQ101" s="6">
        <v>-5</v>
      </c>
      <c r="CR101" s="7"/>
      <c r="CS101" s="7">
        <f>IF(FA101&gt;=70, 6, 0)</f>
        <v>0</v>
      </c>
      <c r="CT101" s="7">
        <v>-5</v>
      </c>
      <c r="CU101" s="6">
        <v>20</v>
      </c>
      <c r="CV101" s="7">
        <v>0</v>
      </c>
      <c r="CW101" s="7">
        <v>0</v>
      </c>
      <c r="CX101" s="7">
        <v>15</v>
      </c>
      <c r="CY101" s="7">
        <v>0</v>
      </c>
      <c r="CZ101" s="7">
        <f>IF(AND(DQ101&gt;0,DU101&gt;0),4,0)</f>
        <v>0</v>
      </c>
      <c r="DA101" s="7">
        <f>IF(AND(ED101&gt;0,EI101&gt;0,EN101&gt;0),4,0)</f>
        <v>4</v>
      </c>
      <c r="DB101" s="7">
        <f>IF(SUM(BV101,BX101,CA101,CB101,CD101,CG101,CJ101,CK101,CM101,CO101)&gt;-1,4,0)</f>
        <v>0</v>
      </c>
      <c r="DC101" s="7">
        <f>IF(FA101&gt;0,4,0)</f>
        <v>0</v>
      </c>
      <c r="DD101" s="6">
        <f>5+5+5+10+5+5</f>
        <v>35</v>
      </c>
      <c r="DE101" s="10">
        <f>SUM(AR101:DD101)</f>
        <v>30</v>
      </c>
      <c r="DF101" s="10">
        <v>50</v>
      </c>
      <c r="DG101" s="17">
        <f>DE101+DF101</f>
        <v>80</v>
      </c>
      <c r="DH101" s="1">
        <v>85.71</v>
      </c>
      <c r="DI101" s="18">
        <v>50</v>
      </c>
      <c r="DJ101" s="18">
        <v>100</v>
      </c>
      <c r="DK101" s="29">
        <f>AVERAGE(DI101:DJ101)</f>
        <v>75</v>
      </c>
      <c r="DL101" s="1">
        <v>0</v>
      </c>
      <c r="DM101" s="29">
        <v>0</v>
      </c>
      <c r="DN101" s="1">
        <v>0</v>
      </c>
      <c r="DO101" s="1">
        <v>0</v>
      </c>
      <c r="DP101" s="1">
        <f>IF(DO101&gt;68, 68, DO101)</f>
        <v>0</v>
      </c>
      <c r="DQ101" s="1">
        <f>MAX(DN101,DP101)</f>
        <v>0</v>
      </c>
      <c r="DR101" s="29">
        <v>0</v>
      </c>
      <c r="DS101" s="29"/>
      <c r="DT101" s="29">
        <f>IF(DS101&gt;68,68,DS101)</f>
        <v>0</v>
      </c>
      <c r="DU101" s="29">
        <f>MAX(DR101,DT101)</f>
        <v>0</v>
      </c>
      <c r="DV101" s="18">
        <v>0</v>
      </c>
      <c r="DW101" s="18">
        <v>0</v>
      </c>
      <c r="DX101" s="1"/>
      <c r="DY101" s="15">
        <f>AVERAGE(DH101,DK101:DM101, DQ101, DU101)</f>
        <v>26.784999999999997</v>
      </c>
      <c r="DZ101" s="1">
        <v>26.67</v>
      </c>
      <c r="EA101" s="1">
        <v>46.67</v>
      </c>
      <c r="EB101" s="1">
        <v>0</v>
      </c>
      <c r="EC101" s="1">
        <f>IF(EB101&gt;68,68,EB101)</f>
        <v>0</v>
      </c>
      <c r="ED101" s="1">
        <f>MAX(DZ101:EA101,EC101)</f>
        <v>46.67</v>
      </c>
      <c r="EE101" s="29">
        <v>5.56</v>
      </c>
      <c r="EF101" s="29">
        <v>6.67</v>
      </c>
      <c r="EG101" s="29">
        <v>0</v>
      </c>
      <c r="EH101" s="29">
        <f>IF(EG101&gt;68,68,EG101)</f>
        <v>0</v>
      </c>
      <c r="EI101" s="29">
        <f>MAX(EE101:EF101)</f>
        <v>6.67</v>
      </c>
      <c r="EJ101" s="1">
        <v>5.56</v>
      </c>
      <c r="EK101" s="1">
        <v>13.33</v>
      </c>
      <c r="EL101" s="1">
        <v>0</v>
      </c>
      <c r="EM101" s="1">
        <f>IF(EL101&gt;68,68,EL101)</f>
        <v>0</v>
      </c>
      <c r="EN101" s="1">
        <f>MAX(EJ101:EK101,EM101)</f>
        <v>13.33</v>
      </c>
      <c r="EO101" s="29">
        <v>0</v>
      </c>
      <c r="EP101" s="29">
        <v>0</v>
      </c>
      <c r="EQ101" s="29"/>
      <c r="ER101" s="15">
        <f>AVERAGE(ED101,EI101,EN101,EQ101)</f>
        <v>22.223333333333333</v>
      </c>
      <c r="ES101" s="1">
        <v>6.67</v>
      </c>
      <c r="ET101" s="1">
        <v>0</v>
      </c>
      <c r="EU101" s="1">
        <f>MIN(MAX(ES101:ET101)+0.2*FA101, 100)</f>
        <v>6.67</v>
      </c>
      <c r="EV101" s="29">
        <v>41.67</v>
      </c>
      <c r="EW101" s="29">
        <v>0</v>
      </c>
      <c r="EX101" s="29">
        <f>MIN(MAX(EV101:EW101)+0.15*FA101, 100)</f>
        <v>41.67</v>
      </c>
      <c r="EY101" s="1">
        <v>0</v>
      </c>
      <c r="EZ101" s="1">
        <v>0</v>
      </c>
      <c r="FA101" s="1">
        <f>MAX(EY101:EZ101)</f>
        <v>0</v>
      </c>
      <c r="FB101" s="15">
        <f>AVERAGE(EU101,EX101,FA101)</f>
        <v>16.113333333333333</v>
      </c>
      <c r="FC101" s="3">
        <v>0.25</v>
      </c>
      <c r="FD101" s="3">
        <v>0.2</v>
      </c>
      <c r="FE101" s="3">
        <v>0.25</v>
      </c>
      <c r="FF101" s="3">
        <v>0.3</v>
      </c>
      <c r="FG101" s="25">
        <f>MIN(IF(C101="Yes",AQ101+DG101,0),100)</f>
        <v>82.5</v>
      </c>
      <c r="FH101" s="25">
        <f>IF(FL101&lt;0,FG101+FL101*-4,FG101)</f>
        <v>82.5</v>
      </c>
      <c r="FI101" s="25">
        <f>MIN(IF(C101="Yes",AQ101+DY101,0), 100)</f>
        <v>29.284999999999997</v>
      </c>
      <c r="FJ101" s="25">
        <f>MIN(IF(C101="Yes",AQ101+ER101,0),100)</f>
        <v>24.723333333333333</v>
      </c>
      <c r="FK101" s="25">
        <f>MIN(IF(C101="Yes",AQ101+FB101,0), 100)</f>
        <v>18.613333333333333</v>
      </c>
      <c r="FL101" s="26">
        <f>FC101*FG101+FD101*FI101+FE101*FJ101+FF101*FK101</f>
        <v>38.246833333333328</v>
      </c>
      <c r="FM101" s="26">
        <f>FC101*FH101+FD101*FI101+FE101*FJ101+FF101*FK101</f>
        <v>38.246833333333328</v>
      </c>
    </row>
    <row r="102" spans="1:169" customFormat="1" x14ac:dyDescent="0.3">
      <c r="A102">
        <v>1402019001</v>
      </c>
      <c r="B102" t="s">
        <v>106</v>
      </c>
      <c r="C102" s="2" t="s">
        <v>107</v>
      </c>
      <c r="D102" s="6"/>
      <c r="E102" s="6">
        <v>1</v>
      </c>
      <c r="F102" s="7">
        <v>1</v>
      </c>
      <c r="G102" s="7"/>
      <c r="H102" s="6"/>
      <c r="I102" s="6">
        <v>1</v>
      </c>
      <c r="J102" s="7">
        <v>1</v>
      </c>
      <c r="K102" s="7"/>
      <c r="L102" s="6"/>
      <c r="M102" s="8"/>
      <c r="N102" s="7"/>
      <c r="O102" s="7"/>
      <c r="P102" s="6"/>
      <c r="Q102" s="8"/>
      <c r="R102" s="7">
        <v>1</v>
      </c>
      <c r="S102" s="7">
        <v>1</v>
      </c>
      <c r="T102" s="6"/>
      <c r="U102" s="6"/>
      <c r="V102" s="7"/>
      <c r="W102" s="7"/>
      <c r="X102" s="6"/>
      <c r="Y102" s="6"/>
      <c r="Z102" s="7"/>
      <c r="AA102" s="7"/>
      <c r="AB102" s="6">
        <v>1</v>
      </c>
      <c r="AC102" s="6"/>
      <c r="AD102" s="7"/>
      <c r="AE102" s="8"/>
      <c r="AF102" s="10">
        <v>14</v>
      </c>
      <c r="AG102" s="10">
        <v>10</v>
      </c>
      <c r="AH102" s="10">
        <f>COUNT(D102:AE102)</f>
        <v>7</v>
      </c>
      <c r="AI102" s="22">
        <f>IF(C102="Yes",(AF102-AH102+(DG102-50)/AG102)/AF102,0)</f>
        <v>0.55714285714285716</v>
      </c>
      <c r="AJ102" s="11">
        <f>SUM(D102:AE102)</f>
        <v>7</v>
      </c>
      <c r="AK102" s="10">
        <f>MAX(AJ102-AL102-AM102,0)*-1</f>
        <v>0</v>
      </c>
      <c r="AL102" s="10">
        <v>10</v>
      </c>
      <c r="AM102" s="10">
        <v>3</v>
      </c>
      <c r="AN102" s="7">
        <f>AJ102+AK102+AO102</f>
        <v>7</v>
      </c>
      <c r="AO102" s="6"/>
      <c r="AP102" s="3">
        <v>0.5</v>
      </c>
      <c r="AQ102" s="15">
        <f>MIN(AN102,AL102)*AP102</f>
        <v>3.5</v>
      </c>
      <c r="AR102" s="6">
        <v>0</v>
      </c>
      <c r="AS102" s="6">
        <v>0</v>
      </c>
      <c r="AT102" s="6">
        <v>1</v>
      </c>
      <c r="AU102" s="6">
        <v>0</v>
      </c>
      <c r="AV102" s="7"/>
      <c r="AW102" s="7">
        <v>0</v>
      </c>
      <c r="AX102" s="7"/>
      <c r="AY102" s="7">
        <v>-5</v>
      </c>
      <c r="AZ102" s="6"/>
      <c r="BA102" s="6">
        <v>0</v>
      </c>
      <c r="BB102" s="6"/>
      <c r="BC102" s="6">
        <v>0</v>
      </c>
      <c r="BD102" s="7"/>
      <c r="BE102" s="7">
        <f>IF(ED102&gt;=70, 5, 0)</f>
        <v>0</v>
      </c>
      <c r="BF102" s="7"/>
      <c r="BG102" s="7"/>
      <c r="BH102" s="7">
        <v>0</v>
      </c>
      <c r="BI102" s="6"/>
      <c r="BJ102" s="6">
        <f>IF(EU102&gt;=70, 6, 0)</f>
        <v>0</v>
      </c>
      <c r="BK102" s="6">
        <v>0</v>
      </c>
      <c r="BL102" s="7">
        <v>0</v>
      </c>
      <c r="BM102" s="7">
        <v>-5</v>
      </c>
      <c r="BN102" s="7">
        <v>0</v>
      </c>
      <c r="BO102" s="6">
        <v>2</v>
      </c>
      <c r="BP102" s="6">
        <f>IF(EX102&gt;=70, 6, 0)</f>
        <v>0</v>
      </c>
      <c r="BQ102" s="6">
        <v>0</v>
      </c>
      <c r="BR102" s="7"/>
      <c r="BS102" s="7">
        <v>0</v>
      </c>
      <c r="BT102" s="7">
        <v>0</v>
      </c>
      <c r="BU102" s="6"/>
      <c r="BV102" s="6">
        <v>0</v>
      </c>
      <c r="BW102" s="6">
        <f>IF(EI102&gt;=70, 5, 0)</f>
        <v>0</v>
      </c>
      <c r="BX102" s="6">
        <v>0</v>
      </c>
      <c r="BY102" s="6">
        <v>0</v>
      </c>
      <c r="BZ102" s="6">
        <v>0</v>
      </c>
      <c r="CA102" s="6">
        <v>0</v>
      </c>
      <c r="CB102" s="6">
        <v>0</v>
      </c>
      <c r="CC102" s="6">
        <v>0</v>
      </c>
      <c r="CD102" s="6">
        <v>0</v>
      </c>
      <c r="CE102" s="6">
        <v>0</v>
      </c>
      <c r="CF102" s="6">
        <v>0</v>
      </c>
      <c r="CG102" s="6">
        <v>0</v>
      </c>
      <c r="CH102" s="6">
        <v>0</v>
      </c>
      <c r="CI102" s="6">
        <v>0</v>
      </c>
      <c r="CJ102" s="7">
        <v>0</v>
      </c>
      <c r="CK102" s="7">
        <v>0</v>
      </c>
      <c r="CL102" s="7">
        <v>0</v>
      </c>
      <c r="CM102" s="6">
        <v>0</v>
      </c>
      <c r="CN102" s="6">
        <f>IF(EQ102&gt;=70, 5, 0)</f>
        <v>0</v>
      </c>
      <c r="CO102" s="6">
        <v>-5</v>
      </c>
      <c r="CP102" s="6"/>
      <c r="CQ102" s="6">
        <v>0</v>
      </c>
      <c r="CR102" s="7"/>
      <c r="CS102" s="7">
        <f>IF(FA102&gt;=70, 6, 0)</f>
        <v>0</v>
      </c>
      <c r="CT102" s="7">
        <v>0</v>
      </c>
      <c r="CU102" s="6"/>
      <c r="CV102" s="7">
        <v>6</v>
      </c>
      <c r="CW102" s="7">
        <v>0</v>
      </c>
      <c r="CX102" s="7">
        <v>10</v>
      </c>
      <c r="CY102" s="7">
        <v>0</v>
      </c>
      <c r="CZ102" s="7">
        <f>IF(AND(DQ102&gt;0,DU102&gt;0),4,0)</f>
        <v>0</v>
      </c>
      <c r="DA102" s="7">
        <f>IF(AND(ED102&gt;0,EI102&gt;0,EN102&gt;0),4,0)</f>
        <v>4</v>
      </c>
      <c r="DB102" s="7">
        <f>IF(SUM(BV102,BX102,CA102,CB102,CD102,CG102,CJ102,CK102,CM102,CO102)&gt;-1,4,0)</f>
        <v>0</v>
      </c>
      <c r="DC102" s="7">
        <f>IF(FA102&gt;0,4,0)</f>
        <v>0</v>
      </c>
      <c r="DD102" s="6"/>
      <c r="DE102" s="10">
        <f>SUM(AR102:DD102)</f>
        <v>8</v>
      </c>
      <c r="DF102" s="10">
        <v>50</v>
      </c>
      <c r="DG102" s="17">
        <f>DE102+DF102</f>
        <v>58</v>
      </c>
      <c r="DH102" s="1">
        <v>71.430000000000007</v>
      </c>
      <c r="DI102" s="18">
        <v>50</v>
      </c>
      <c r="DJ102" s="18">
        <v>50</v>
      </c>
      <c r="DK102" s="29">
        <f>AVERAGE(DI102:DJ102)</f>
        <v>50</v>
      </c>
      <c r="DL102" s="1">
        <v>0</v>
      </c>
      <c r="DM102" s="29">
        <v>45</v>
      </c>
      <c r="DN102" s="1">
        <v>0</v>
      </c>
      <c r="DO102" s="1">
        <v>0</v>
      </c>
      <c r="DP102" s="1">
        <f>IF(DO102&gt;68, 68, DO102)</f>
        <v>0</v>
      </c>
      <c r="DQ102" s="1">
        <f>MAX(DN102,DP102)</f>
        <v>0</v>
      </c>
      <c r="DR102" s="29">
        <v>0</v>
      </c>
      <c r="DS102" s="29"/>
      <c r="DT102" s="29">
        <f>IF(DS102&gt;68,68,DS102)</f>
        <v>0</v>
      </c>
      <c r="DU102" s="29">
        <f>MAX(DR102,DT102)</f>
        <v>0</v>
      </c>
      <c r="DV102" s="18">
        <v>0</v>
      </c>
      <c r="DW102" s="18">
        <v>0</v>
      </c>
      <c r="DX102" s="1"/>
      <c r="DY102" s="15">
        <f>AVERAGE(DH102,DK102:DM102, DQ102, DU102)</f>
        <v>27.738333333333333</v>
      </c>
      <c r="DZ102" s="1">
        <v>40</v>
      </c>
      <c r="EA102" s="1">
        <v>46.67</v>
      </c>
      <c r="EB102" s="1">
        <v>6.67</v>
      </c>
      <c r="EC102" s="1">
        <f>IF(EB102&gt;68,68,EB102)</f>
        <v>6.67</v>
      </c>
      <c r="ED102" s="1">
        <f>MAX(DZ102:EA102,EC102)</f>
        <v>46.67</v>
      </c>
      <c r="EE102" s="29">
        <v>0</v>
      </c>
      <c r="EF102" s="29">
        <v>26.67</v>
      </c>
      <c r="EG102" s="29">
        <v>26.67</v>
      </c>
      <c r="EH102" s="29">
        <f>IF(EG102&gt;68,68,EG102)</f>
        <v>26.67</v>
      </c>
      <c r="EI102" s="29">
        <f>MAX(EE102:EF102)</f>
        <v>26.67</v>
      </c>
      <c r="EJ102" s="1">
        <v>0</v>
      </c>
      <c r="EK102" s="1">
        <v>40</v>
      </c>
      <c r="EL102" s="1">
        <v>20</v>
      </c>
      <c r="EM102" s="1">
        <f>IF(EL102&gt;68,68,EL102)</f>
        <v>20</v>
      </c>
      <c r="EN102" s="1">
        <f>MAX(EJ102:EK102,EM102)</f>
        <v>40</v>
      </c>
      <c r="EO102" s="29">
        <v>0</v>
      </c>
      <c r="EP102" s="29">
        <v>0</v>
      </c>
      <c r="EQ102" s="29"/>
      <c r="ER102" s="15">
        <f>AVERAGE(ED102,EI102,EN102,EQ102)</f>
        <v>37.78</v>
      </c>
      <c r="ES102" s="1">
        <v>0</v>
      </c>
      <c r="ET102" s="1">
        <v>0</v>
      </c>
      <c r="EU102" s="1">
        <f>MIN(MAX(ES102:ET102)+0.2*FA102, 100)</f>
        <v>0</v>
      </c>
      <c r="EV102" s="29">
        <v>50</v>
      </c>
      <c r="EW102" s="29">
        <v>0</v>
      </c>
      <c r="EX102" s="29">
        <f>MIN(MAX(EV102:EW102)+0.15*FA102, 100)</f>
        <v>50</v>
      </c>
      <c r="EY102" s="1">
        <v>0</v>
      </c>
      <c r="EZ102" s="1">
        <v>0</v>
      </c>
      <c r="FA102" s="1">
        <f>MAX(EY102:EZ102)</f>
        <v>0</v>
      </c>
      <c r="FB102" s="15">
        <f>AVERAGE(EU102,EX102,FA102)</f>
        <v>16.666666666666668</v>
      </c>
      <c r="FC102" s="3">
        <v>0.25</v>
      </c>
      <c r="FD102" s="3">
        <v>0.2</v>
      </c>
      <c r="FE102" s="3">
        <v>0.25</v>
      </c>
      <c r="FF102" s="3">
        <v>0.3</v>
      </c>
      <c r="FG102" s="25">
        <f>MIN(IF(C102="Yes",AQ102+DG102,0),100)</f>
        <v>61.5</v>
      </c>
      <c r="FH102" s="25">
        <f>IF(FL102&lt;0,FG102+FL102*-4,FG102)</f>
        <v>61.5</v>
      </c>
      <c r="FI102" s="25">
        <f>MIN(IF(C102="Yes",AQ102+DY102,0), 100)</f>
        <v>31.238333333333333</v>
      </c>
      <c r="FJ102" s="25">
        <f>MIN(IF(C102="Yes",AQ102+ER102,0),100)</f>
        <v>41.28</v>
      </c>
      <c r="FK102" s="25">
        <f>MIN(IF(C102="Yes",AQ102+FB102,0), 100)</f>
        <v>20.166666666666668</v>
      </c>
      <c r="FL102" s="26">
        <f>FC102*FG102+FD102*FI102+FE102*FJ102+FF102*FK102</f>
        <v>37.992666666666665</v>
      </c>
      <c r="FM102" s="26">
        <f>FC102*FH102+FD102*FI102+FE102*FJ102+FF102*FK102</f>
        <v>37.992666666666665</v>
      </c>
    </row>
    <row r="103" spans="1:169" customFormat="1" x14ac:dyDescent="0.3">
      <c r="A103" s="30">
        <v>1402017019</v>
      </c>
      <c r="B103" t="s">
        <v>106</v>
      </c>
      <c r="C103" s="2" t="s">
        <v>107</v>
      </c>
      <c r="D103" s="6">
        <v>1</v>
      </c>
      <c r="E103" s="6"/>
      <c r="F103" s="7"/>
      <c r="G103" s="7">
        <v>1</v>
      </c>
      <c r="H103" s="6">
        <v>1</v>
      </c>
      <c r="I103" s="6"/>
      <c r="J103" s="7"/>
      <c r="K103" s="7"/>
      <c r="L103" s="6"/>
      <c r="M103" s="8"/>
      <c r="N103" s="7"/>
      <c r="O103" s="7"/>
      <c r="P103" s="6"/>
      <c r="Q103" s="8"/>
      <c r="R103" s="7">
        <v>1</v>
      </c>
      <c r="S103" s="7"/>
      <c r="T103" s="6"/>
      <c r="U103" s="16"/>
      <c r="V103" s="7"/>
      <c r="W103" s="7"/>
      <c r="X103" s="6"/>
      <c r="Y103" s="6"/>
      <c r="Z103" s="7"/>
      <c r="AA103" s="7"/>
      <c r="AB103" s="6"/>
      <c r="AC103" s="6"/>
      <c r="AD103" s="7"/>
      <c r="AE103" s="8"/>
      <c r="AF103" s="10">
        <v>14</v>
      </c>
      <c r="AG103" s="10">
        <v>10</v>
      </c>
      <c r="AH103" s="10">
        <f>COUNT(D103:AE103)</f>
        <v>4</v>
      </c>
      <c r="AI103" s="22">
        <f>IF(C103="Yes",(AF103-AH103+(DG103-50)/AG103)/AF103,0)</f>
        <v>0.7142857142857143</v>
      </c>
      <c r="AJ103" s="11">
        <f>SUM(D103:AE103)</f>
        <v>4</v>
      </c>
      <c r="AK103" s="10">
        <f>MAX(AJ103-AL103-AM103,0)*-1</f>
        <v>0</v>
      </c>
      <c r="AL103" s="10">
        <v>10</v>
      </c>
      <c r="AM103" s="10">
        <v>3</v>
      </c>
      <c r="AN103" s="7">
        <f>AJ103+AK103+AO103</f>
        <v>4</v>
      </c>
      <c r="AO103" s="6"/>
      <c r="AP103" s="3">
        <v>0.5</v>
      </c>
      <c r="AQ103" s="15">
        <f>MIN(AN103,AL103)*AP103</f>
        <v>2</v>
      </c>
      <c r="AR103" s="6">
        <v>0</v>
      </c>
      <c r="AS103" s="6">
        <v>0</v>
      </c>
      <c r="AT103" s="6">
        <v>0</v>
      </c>
      <c r="AU103" s="6">
        <v>0</v>
      </c>
      <c r="AV103" s="7"/>
      <c r="AW103" s="7">
        <v>0</v>
      </c>
      <c r="AX103" s="7"/>
      <c r="AY103" s="7">
        <v>0</v>
      </c>
      <c r="AZ103" s="6"/>
      <c r="BA103" s="6">
        <v>3</v>
      </c>
      <c r="BB103" s="6"/>
      <c r="BC103" s="6">
        <v>0</v>
      </c>
      <c r="BD103" s="7"/>
      <c r="BE103" s="7">
        <f>IF(ED103&gt;=70, 5, 0)</f>
        <v>0</v>
      </c>
      <c r="BF103" s="7"/>
      <c r="BG103" s="7"/>
      <c r="BH103" s="7">
        <v>0</v>
      </c>
      <c r="BI103" s="6"/>
      <c r="BJ103" s="6">
        <f>IF(EU103&gt;=70, 6, 0)</f>
        <v>0</v>
      </c>
      <c r="BK103" s="6">
        <v>0</v>
      </c>
      <c r="BL103" s="7">
        <v>-5</v>
      </c>
      <c r="BM103" s="7">
        <v>-5</v>
      </c>
      <c r="BN103" s="7">
        <v>-5</v>
      </c>
      <c r="BO103" s="6"/>
      <c r="BP103" s="6">
        <f>IF(EX103&gt;=70, 6, 0)</f>
        <v>0</v>
      </c>
      <c r="BQ103" s="6">
        <v>0</v>
      </c>
      <c r="BR103" s="7"/>
      <c r="BS103" s="7">
        <v>0</v>
      </c>
      <c r="BT103" s="7">
        <v>0</v>
      </c>
      <c r="BU103" s="6">
        <v>7</v>
      </c>
      <c r="BV103" s="6">
        <v>0</v>
      </c>
      <c r="BW103" s="6">
        <f>IF(EI103&gt;=70, 5, 0)</f>
        <v>0</v>
      </c>
      <c r="BX103" s="6">
        <v>0</v>
      </c>
      <c r="BY103" s="6">
        <v>0</v>
      </c>
      <c r="BZ103" s="6">
        <v>0</v>
      </c>
      <c r="CA103" s="6">
        <v>0</v>
      </c>
      <c r="CB103" s="6">
        <v>0</v>
      </c>
      <c r="CC103" s="6">
        <v>0</v>
      </c>
      <c r="CD103" s="6">
        <v>0</v>
      </c>
      <c r="CE103" s="6">
        <v>0</v>
      </c>
      <c r="CF103" s="6">
        <v>0</v>
      </c>
      <c r="CG103" s="6">
        <v>0</v>
      </c>
      <c r="CH103" s="6">
        <v>0</v>
      </c>
      <c r="CI103" s="6">
        <v>0</v>
      </c>
      <c r="CJ103" s="7">
        <v>0</v>
      </c>
      <c r="CK103" s="7">
        <v>-5</v>
      </c>
      <c r="CL103" s="7">
        <v>0</v>
      </c>
      <c r="CM103" s="6">
        <v>0</v>
      </c>
      <c r="CN103" s="6">
        <f>IF(EQ103&gt;=70, 5, 0)</f>
        <v>0</v>
      </c>
      <c r="CO103" s="6">
        <v>-5</v>
      </c>
      <c r="CP103" s="6"/>
      <c r="CQ103" s="6">
        <v>0</v>
      </c>
      <c r="CR103" s="7"/>
      <c r="CS103" s="7">
        <f>IF(FA103&gt;=70, 6, 0)</f>
        <v>0</v>
      </c>
      <c r="CT103" s="7">
        <v>-5</v>
      </c>
      <c r="CU103" s="6"/>
      <c r="CV103" s="7">
        <v>6</v>
      </c>
      <c r="CW103" s="7">
        <v>0</v>
      </c>
      <c r="CX103" s="7">
        <v>0</v>
      </c>
      <c r="CY103" s="7">
        <v>0</v>
      </c>
      <c r="CZ103" s="7">
        <f>IF(AND(DQ103&gt;0,DU103&gt;0),4,0)</f>
        <v>0</v>
      </c>
      <c r="DA103" s="7">
        <f>IF(AND(ED103&gt;0,EI103&gt;0,EN103&gt;0),4,0)</f>
        <v>4</v>
      </c>
      <c r="DB103" s="7">
        <f>IF(SUM(BV103,BX103,CA103,CB103,CD103,CG103,CJ103,CK103,CM103,CO103)&gt;-1,4,0)</f>
        <v>0</v>
      </c>
      <c r="DC103" s="7">
        <f>IF(FA103&gt;0,4,0)</f>
        <v>0</v>
      </c>
      <c r="DD103" s="6">
        <f>5+5</f>
        <v>10</v>
      </c>
      <c r="DE103" s="10">
        <f>SUM(AR103:DD103)</f>
        <v>0</v>
      </c>
      <c r="DF103" s="10">
        <v>50</v>
      </c>
      <c r="DG103" s="17">
        <f>DE103+DF103</f>
        <v>50</v>
      </c>
      <c r="DH103" s="1">
        <v>71.430000000000007</v>
      </c>
      <c r="DI103" s="18">
        <v>100</v>
      </c>
      <c r="DJ103" s="18">
        <v>100</v>
      </c>
      <c r="DK103" s="29">
        <f>AVERAGE(DI103:DJ103)</f>
        <v>100</v>
      </c>
      <c r="DL103" s="1">
        <v>100</v>
      </c>
      <c r="DM103" s="29">
        <v>45</v>
      </c>
      <c r="DN103" s="1">
        <v>0</v>
      </c>
      <c r="DO103" s="1">
        <v>0</v>
      </c>
      <c r="DP103" s="1">
        <f>IF(DO103&gt;68, 68, DO103)</f>
        <v>0</v>
      </c>
      <c r="DQ103" s="1">
        <f>MAX(DN103,DP103)</f>
        <v>0</v>
      </c>
      <c r="DR103" s="29">
        <v>0</v>
      </c>
      <c r="DS103" s="29"/>
      <c r="DT103" s="29">
        <f>IF(DS103&gt;68,68,DS103)</f>
        <v>0</v>
      </c>
      <c r="DU103" s="29">
        <f>MAX(DR103,DT103)</f>
        <v>0</v>
      </c>
      <c r="DV103" s="18">
        <v>0</v>
      </c>
      <c r="DW103" s="18">
        <v>0</v>
      </c>
      <c r="DX103" s="1"/>
      <c r="DY103" s="15">
        <f>AVERAGE(DH103,DK103:DM103, DQ103, DU103)</f>
        <v>52.738333333333337</v>
      </c>
      <c r="DZ103" s="1">
        <v>26.67</v>
      </c>
      <c r="EA103" s="1">
        <v>0</v>
      </c>
      <c r="EB103" s="1">
        <v>26.67</v>
      </c>
      <c r="EC103" s="1">
        <f>IF(EB103&gt;68,68,EB103)</f>
        <v>26.67</v>
      </c>
      <c r="ED103" s="1">
        <f>MAX(DZ103:EA103,EC103)</f>
        <v>26.67</v>
      </c>
      <c r="EE103" s="29">
        <v>11.11</v>
      </c>
      <c r="EF103" s="29">
        <v>0</v>
      </c>
      <c r="EG103" s="29">
        <v>2.67</v>
      </c>
      <c r="EH103" s="29">
        <f>IF(EG103&gt;68,68,EG103)</f>
        <v>2.67</v>
      </c>
      <c r="EI103" s="29">
        <f>MAX(EE103:EF103)</f>
        <v>11.11</v>
      </c>
      <c r="EJ103" s="1">
        <v>11.11</v>
      </c>
      <c r="EK103" s="1">
        <v>26.67</v>
      </c>
      <c r="EL103" s="1">
        <v>13.33</v>
      </c>
      <c r="EM103" s="1">
        <f>IF(EL103&gt;68,68,EL103)</f>
        <v>13.33</v>
      </c>
      <c r="EN103" s="1">
        <f>MAX(EJ103:EK103,EM103)</f>
        <v>26.67</v>
      </c>
      <c r="EO103" s="29">
        <v>0</v>
      </c>
      <c r="EP103" s="29">
        <v>0</v>
      </c>
      <c r="EQ103" s="29"/>
      <c r="ER103" s="15">
        <f>AVERAGE(ED103,EI103,EN103,EQ103)</f>
        <v>21.483333333333334</v>
      </c>
      <c r="ES103" s="1">
        <v>33.33</v>
      </c>
      <c r="ET103" s="1">
        <v>0</v>
      </c>
      <c r="EU103" s="1">
        <f>MIN(MAX(ES103:ET103)+0.2*FA103, 100)</f>
        <v>33.33</v>
      </c>
      <c r="EV103" s="29">
        <v>41.67</v>
      </c>
      <c r="EW103" s="29">
        <v>0</v>
      </c>
      <c r="EX103" s="29">
        <f>MIN(MAX(EV103:EW103)+0.15*FA103, 100)</f>
        <v>41.67</v>
      </c>
      <c r="EY103" s="1">
        <v>0</v>
      </c>
      <c r="EZ103" s="1">
        <v>0</v>
      </c>
      <c r="FA103" s="1">
        <f>MAX(EY103:EZ103)</f>
        <v>0</v>
      </c>
      <c r="FB103" s="15">
        <f>AVERAGE(EU103,EX103,FA103)</f>
        <v>25</v>
      </c>
      <c r="FC103" s="3">
        <v>0.25</v>
      </c>
      <c r="FD103" s="3">
        <v>0.2</v>
      </c>
      <c r="FE103" s="3">
        <v>0.25</v>
      </c>
      <c r="FF103" s="3">
        <v>0.3</v>
      </c>
      <c r="FG103" s="25">
        <f>MIN(IF(C103="Yes",AQ103+DG103,0),100)</f>
        <v>52</v>
      </c>
      <c r="FH103" s="25">
        <f>IF(FL103&lt;0,FG103+FL103*-4,FG103)</f>
        <v>52</v>
      </c>
      <c r="FI103" s="25">
        <f>MIN(IF(C103="Yes",AQ103+DY103,0), 100)</f>
        <v>54.738333333333337</v>
      </c>
      <c r="FJ103" s="25">
        <f>MIN(IF(C103="Yes",AQ103+ER103,0),100)</f>
        <v>23.483333333333334</v>
      </c>
      <c r="FK103" s="25">
        <f>MIN(IF(C103="Yes",AQ103+FB103,0), 100)</f>
        <v>27</v>
      </c>
      <c r="FL103" s="26">
        <f>FC103*FG103+FD103*FI103+FE103*FJ103+FF103*FK103</f>
        <v>37.918500000000002</v>
      </c>
      <c r="FM103" s="26">
        <f>FC103*FH103+FD103*FI103+FE103*FJ103+FF103*FK103</f>
        <v>37.918500000000002</v>
      </c>
    </row>
    <row r="104" spans="1:169" customFormat="1" x14ac:dyDescent="0.3">
      <c r="A104" s="30">
        <v>1402016121</v>
      </c>
      <c r="B104" t="s">
        <v>104</v>
      </c>
      <c r="C104" s="2" t="s">
        <v>107</v>
      </c>
      <c r="D104" s="6"/>
      <c r="E104" s="6"/>
      <c r="F104" s="7"/>
      <c r="G104" s="7"/>
      <c r="H104" s="6">
        <v>0</v>
      </c>
      <c r="I104" s="6"/>
      <c r="J104" s="7"/>
      <c r="K104" s="7"/>
      <c r="L104" s="6"/>
      <c r="M104" s="8"/>
      <c r="N104" s="7"/>
      <c r="O104" s="7"/>
      <c r="P104" s="6"/>
      <c r="Q104" s="8"/>
      <c r="R104" s="7"/>
      <c r="S104" s="7"/>
      <c r="T104" s="6"/>
      <c r="U104" s="6"/>
      <c r="V104" s="7"/>
      <c r="W104" s="7"/>
      <c r="X104" s="6"/>
      <c r="Y104" s="6"/>
      <c r="Z104" s="7"/>
      <c r="AA104" s="7"/>
      <c r="AB104" s="6"/>
      <c r="AC104" s="6"/>
      <c r="AD104" s="7"/>
      <c r="AE104" s="8"/>
      <c r="AF104" s="10">
        <v>14</v>
      </c>
      <c r="AG104" s="10">
        <v>10</v>
      </c>
      <c r="AH104" s="10">
        <f>COUNT(D104:AE104)</f>
        <v>1</v>
      </c>
      <c r="AI104" s="22">
        <f>IF(C104="Yes",(AF104-AH104+(DG104-50)/AG104)/AF104,0)</f>
        <v>0.77857142857142858</v>
      </c>
      <c r="AJ104" s="11">
        <f>SUM(D104:AE104)</f>
        <v>0</v>
      </c>
      <c r="AK104" s="10">
        <f>MAX(AJ104-AL104-AM104,0)*-1</f>
        <v>0</v>
      </c>
      <c r="AL104" s="10">
        <v>10</v>
      </c>
      <c r="AM104" s="10">
        <v>3</v>
      </c>
      <c r="AN104" s="7">
        <f>AJ104+AK104+AO104</f>
        <v>0</v>
      </c>
      <c r="AO104" s="6"/>
      <c r="AP104" s="3">
        <v>0.5</v>
      </c>
      <c r="AQ104" s="15">
        <f>MIN(AN104,AL104)*AP104</f>
        <v>0</v>
      </c>
      <c r="AR104" s="6">
        <v>0</v>
      </c>
      <c r="AS104" s="6">
        <v>0</v>
      </c>
      <c r="AT104" s="6">
        <v>-5</v>
      </c>
      <c r="AU104" s="6">
        <v>0</v>
      </c>
      <c r="AV104" s="7"/>
      <c r="AW104" s="7">
        <v>0</v>
      </c>
      <c r="AX104" s="7"/>
      <c r="AY104" s="7">
        <v>0</v>
      </c>
      <c r="AZ104" s="6"/>
      <c r="BA104" s="6">
        <v>3</v>
      </c>
      <c r="BB104" s="6"/>
      <c r="BC104" s="6">
        <v>0</v>
      </c>
      <c r="BD104" s="7"/>
      <c r="BE104" s="7">
        <f>IF(ED104&gt;=70, 5, 0)</f>
        <v>5</v>
      </c>
      <c r="BF104" s="7"/>
      <c r="BG104" s="7"/>
      <c r="BH104" s="7">
        <v>-5</v>
      </c>
      <c r="BI104" s="6"/>
      <c r="BJ104" s="6">
        <f>IF(EU104&gt;=70, 6, 0)</f>
        <v>0</v>
      </c>
      <c r="BK104" s="6">
        <v>-5</v>
      </c>
      <c r="BL104" s="7">
        <v>-5</v>
      </c>
      <c r="BM104" s="7">
        <v>-5</v>
      </c>
      <c r="BN104" s="7">
        <v>-5</v>
      </c>
      <c r="BO104" s="6"/>
      <c r="BP104" s="6">
        <f>IF(EX104&gt;=70, 6, 0)</f>
        <v>0</v>
      </c>
      <c r="BQ104" s="6">
        <v>-5</v>
      </c>
      <c r="BR104" s="7"/>
      <c r="BS104" s="7">
        <v>0</v>
      </c>
      <c r="BT104" s="7">
        <v>0</v>
      </c>
      <c r="BU104" s="6"/>
      <c r="BV104" s="6">
        <v>0</v>
      </c>
      <c r="BW104" s="6">
        <f>IF(EI104&gt;=70, 5, 0)</f>
        <v>0</v>
      </c>
      <c r="BX104" s="6">
        <v>0</v>
      </c>
      <c r="BY104" s="6">
        <v>0</v>
      </c>
      <c r="BZ104" s="6">
        <v>0</v>
      </c>
      <c r="CA104" s="6">
        <v>0</v>
      </c>
      <c r="CB104" s="6">
        <v>0</v>
      </c>
      <c r="CC104" s="6">
        <v>0</v>
      </c>
      <c r="CD104" s="6">
        <v>0</v>
      </c>
      <c r="CE104" s="6">
        <v>0</v>
      </c>
      <c r="CF104" s="6">
        <v>0</v>
      </c>
      <c r="CG104" s="6">
        <v>0</v>
      </c>
      <c r="CH104" s="6">
        <v>0</v>
      </c>
      <c r="CI104" s="6">
        <v>-5</v>
      </c>
      <c r="CJ104" s="7">
        <v>0</v>
      </c>
      <c r="CK104" s="7">
        <v>-5</v>
      </c>
      <c r="CL104" s="7">
        <v>0</v>
      </c>
      <c r="CM104" s="6">
        <v>0</v>
      </c>
      <c r="CN104" s="6">
        <f>IF(EQ104&gt;=70, 5, 0)</f>
        <v>0</v>
      </c>
      <c r="CO104" s="6">
        <v>-5</v>
      </c>
      <c r="CP104" s="6"/>
      <c r="CQ104" s="6">
        <v>0</v>
      </c>
      <c r="CR104" s="7"/>
      <c r="CS104" s="7">
        <f>IF(FA104&gt;=70, 6, 0)</f>
        <v>6</v>
      </c>
      <c r="CT104" s="7">
        <v>-5</v>
      </c>
      <c r="CU104" s="6"/>
      <c r="CV104" s="7">
        <v>6</v>
      </c>
      <c r="CW104" s="7">
        <v>6</v>
      </c>
      <c r="CX104" s="7">
        <v>0</v>
      </c>
      <c r="CY104" s="7">
        <v>0</v>
      </c>
      <c r="CZ104" s="7">
        <f>IF(AND(DQ104&gt;0,DU104&gt;0),4,0)</f>
        <v>0</v>
      </c>
      <c r="DA104" s="7">
        <f>IF(AND(ED104&gt;0,EI104&gt;0,EN104&gt;0),4,0)</f>
        <v>4</v>
      </c>
      <c r="DB104" s="7">
        <f>IF(SUM(BV104,BX104,CA104,CB104,CD104,CG104,CJ104,CK104,CM104,CO104)&gt;-1,4,0)</f>
        <v>0</v>
      </c>
      <c r="DC104" s="7">
        <f>IF(FA104&gt;0,4,0)</f>
        <v>4</v>
      </c>
      <c r="DD104" s="6"/>
      <c r="DE104" s="10">
        <f>SUM(AR104:DD104)</f>
        <v>-21</v>
      </c>
      <c r="DF104" s="10">
        <v>50</v>
      </c>
      <c r="DG104" s="17">
        <f>DE104+DF104</f>
        <v>29</v>
      </c>
      <c r="DH104" s="1">
        <v>0</v>
      </c>
      <c r="DI104" s="18">
        <v>50</v>
      </c>
      <c r="DJ104" s="18">
        <v>0</v>
      </c>
      <c r="DK104" s="29">
        <f>AVERAGE(DI104:DJ104)</f>
        <v>25</v>
      </c>
      <c r="DL104" s="1">
        <v>0</v>
      </c>
      <c r="DM104" s="29">
        <v>75</v>
      </c>
      <c r="DN104" s="1">
        <v>0</v>
      </c>
      <c r="DO104" s="1">
        <v>0</v>
      </c>
      <c r="DP104" s="1">
        <f>IF(DO104&gt;68, 68, DO104)</f>
        <v>0</v>
      </c>
      <c r="DQ104" s="1">
        <f>MAX(DN104,DP104)</f>
        <v>0</v>
      </c>
      <c r="DR104" s="29">
        <v>0</v>
      </c>
      <c r="DS104" s="29">
        <v>0</v>
      </c>
      <c r="DT104" s="29">
        <f>IF(DS104&gt;68,68,DS104)</f>
        <v>0</v>
      </c>
      <c r="DU104" s="29">
        <f>MAX(DR104,DT104)</f>
        <v>0</v>
      </c>
      <c r="DV104" s="18">
        <v>0</v>
      </c>
      <c r="DW104" s="18">
        <v>0</v>
      </c>
      <c r="DX104" s="1"/>
      <c r="DY104" s="15">
        <f>AVERAGE(DH104,DK104:DM104, DQ104, DU104)</f>
        <v>16.666666666666668</v>
      </c>
      <c r="DZ104" s="1">
        <v>80</v>
      </c>
      <c r="EA104" s="1">
        <v>0</v>
      </c>
      <c r="EB104" s="1">
        <v>0</v>
      </c>
      <c r="EC104" s="1">
        <f>IF(EB104&gt;68,68,EB104)</f>
        <v>0</v>
      </c>
      <c r="ED104" s="1">
        <f>MAX(DZ104:EA104,EC104)</f>
        <v>80</v>
      </c>
      <c r="EE104" s="29">
        <v>16.670000000000002</v>
      </c>
      <c r="EF104" s="29">
        <v>0</v>
      </c>
      <c r="EG104" s="29">
        <v>66.67</v>
      </c>
      <c r="EH104" s="29">
        <f>IF(EG104&gt;68,68,EG104)</f>
        <v>66.67</v>
      </c>
      <c r="EI104" s="29">
        <f>MAX(EE104:EF104)</f>
        <v>16.670000000000002</v>
      </c>
      <c r="EJ104" s="1">
        <v>16.670000000000002</v>
      </c>
      <c r="EK104" s="1">
        <v>0</v>
      </c>
      <c r="EL104" s="1">
        <v>66.67</v>
      </c>
      <c r="EM104" s="1">
        <f>IF(EL104&gt;68,68,EL104)</f>
        <v>66.67</v>
      </c>
      <c r="EN104" s="1">
        <f>MAX(EJ104:EK104,EM104)</f>
        <v>66.67</v>
      </c>
      <c r="EO104" s="29">
        <v>0</v>
      </c>
      <c r="EP104" s="29">
        <v>0</v>
      </c>
      <c r="EQ104" s="29"/>
      <c r="ER104" s="15">
        <f>AVERAGE(ED104,EI104,EN104,EQ104)</f>
        <v>54.446666666666665</v>
      </c>
      <c r="ES104" s="1">
        <v>6.67</v>
      </c>
      <c r="ET104" s="1">
        <v>0</v>
      </c>
      <c r="EU104" s="1">
        <f>MIN(MAX(ES104:ET104)+0.2*FA104, 100)</f>
        <v>24.270000000000003</v>
      </c>
      <c r="EV104" s="29">
        <v>8.33</v>
      </c>
      <c r="EW104" s="29">
        <v>0</v>
      </c>
      <c r="EX104" s="29">
        <f>MIN(MAX(EV104:EW104)+0.15*FA104, 100)</f>
        <v>21.53</v>
      </c>
      <c r="EY104" s="1">
        <v>88</v>
      </c>
      <c r="EZ104" s="1">
        <v>0</v>
      </c>
      <c r="FA104" s="1">
        <f>MAX(EY104:EZ104)</f>
        <v>88</v>
      </c>
      <c r="FB104" s="15">
        <f>AVERAGE(EU104,EX104,FA104)</f>
        <v>44.6</v>
      </c>
      <c r="FC104" s="3">
        <v>0.25</v>
      </c>
      <c r="FD104" s="3">
        <v>0.2</v>
      </c>
      <c r="FE104" s="3">
        <v>0.25</v>
      </c>
      <c r="FF104" s="3">
        <v>0.3</v>
      </c>
      <c r="FG104" s="25">
        <f>MIN(IF(C104="Yes",AQ104+DG104,0),100)</f>
        <v>29</v>
      </c>
      <c r="FH104" s="25">
        <f>IF(FL104&lt;0,FG104+FL104*-4,FG104)</f>
        <v>29</v>
      </c>
      <c r="FI104" s="25">
        <f>MIN(IF(C104="Yes",AQ104+DY104,0), 100)</f>
        <v>16.666666666666668</v>
      </c>
      <c r="FJ104" s="25">
        <f>MIN(IF(C104="Yes",AQ104+ER104,0),100)</f>
        <v>54.446666666666665</v>
      </c>
      <c r="FK104" s="25">
        <f>MIN(IF(C104="Yes",AQ104+FB104,0), 100)</f>
        <v>44.6</v>
      </c>
      <c r="FL104" s="26">
        <f>FC104*FG104+FD104*FI104+FE104*FJ104+FF104*FK104</f>
        <v>37.575000000000003</v>
      </c>
      <c r="FM104" s="26">
        <f>FC104*FH104+FD104*FI104+FE104*FJ104+FF104*FK104</f>
        <v>37.575000000000003</v>
      </c>
    </row>
    <row r="105" spans="1:169" customFormat="1" x14ac:dyDescent="0.3">
      <c r="A105">
        <v>1402018023</v>
      </c>
      <c r="B105" t="s">
        <v>105</v>
      </c>
      <c r="C105" s="2" t="s">
        <v>107</v>
      </c>
      <c r="D105" s="6"/>
      <c r="E105" s="6"/>
      <c r="F105" s="7"/>
      <c r="G105" s="7">
        <v>1</v>
      </c>
      <c r="H105" s="6">
        <v>1</v>
      </c>
      <c r="I105" s="6"/>
      <c r="J105" s="7"/>
      <c r="K105" s="7"/>
      <c r="L105" s="6"/>
      <c r="M105" s="8"/>
      <c r="N105" s="7"/>
      <c r="O105" s="7"/>
      <c r="P105" s="6"/>
      <c r="Q105" s="8"/>
      <c r="R105" s="7">
        <v>0</v>
      </c>
      <c r="S105" s="7">
        <v>1</v>
      </c>
      <c r="T105" s="6"/>
      <c r="U105" s="6"/>
      <c r="V105" s="7"/>
      <c r="W105" s="7"/>
      <c r="X105" s="6"/>
      <c r="Y105" s="6"/>
      <c r="Z105" s="7"/>
      <c r="AA105" s="7"/>
      <c r="AB105" s="6"/>
      <c r="AC105" s="6"/>
      <c r="AD105" s="7"/>
      <c r="AE105" s="8"/>
      <c r="AF105" s="10">
        <v>14</v>
      </c>
      <c r="AG105" s="10">
        <v>10</v>
      </c>
      <c r="AH105" s="10">
        <f>COUNT(D105:AE105)</f>
        <v>4</v>
      </c>
      <c r="AI105" s="22">
        <f>IF(C105="Yes",(AF105-AH105+(DG105-50)/AG105)/AF105,0)</f>
        <v>0.66428571428571437</v>
      </c>
      <c r="AJ105" s="11">
        <f>SUM(D105:AE105)</f>
        <v>3</v>
      </c>
      <c r="AK105" s="10">
        <f>MAX(AJ105-AL105-AM105,0)*-1</f>
        <v>0</v>
      </c>
      <c r="AL105" s="10">
        <v>10</v>
      </c>
      <c r="AM105" s="10">
        <v>3</v>
      </c>
      <c r="AN105" s="7">
        <f>AJ105+AK105+AO105</f>
        <v>3</v>
      </c>
      <c r="AO105" s="6"/>
      <c r="AP105" s="3">
        <v>0.5</v>
      </c>
      <c r="AQ105" s="15">
        <f>MIN(AN105,AL105)*AP105</f>
        <v>1.5</v>
      </c>
      <c r="AR105" s="6">
        <v>0</v>
      </c>
      <c r="AS105" s="6">
        <v>0</v>
      </c>
      <c r="AT105" s="6">
        <v>1</v>
      </c>
      <c r="AU105" s="6">
        <v>0</v>
      </c>
      <c r="AV105" s="7"/>
      <c r="AW105" s="7">
        <v>0</v>
      </c>
      <c r="AX105" s="7"/>
      <c r="AY105" s="7">
        <v>0</v>
      </c>
      <c r="AZ105" s="6"/>
      <c r="BA105" s="6">
        <v>3</v>
      </c>
      <c r="BB105" s="6"/>
      <c r="BC105" s="6">
        <v>0</v>
      </c>
      <c r="BD105" s="7"/>
      <c r="BE105" s="7">
        <f>IF(ED105&gt;=70, 5, 0)</f>
        <v>0</v>
      </c>
      <c r="BF105" s="7"/>
      <c r="BG105" s="7"/>
      <c r="BH105" s="7">
        <v>0</v>
      </c>
      <c r="BI105" s="6"/>
      <c r="BJ105" s="6">
        <f>IF(EU105&gt;=70, 6, 0)</f>
        <v>0</v>
      </c>
      <c r="BK105" s="6">
        <v>0</v>
      </c>
      <c r="BL105" s="7">
        <v>0</v>
      </c>
      <c r="BM105" s="7">
        <v>0</v>
      </c>
      <c r="BN105" s="7">
        <v>-5</v>
      </c>
      <c r="BO105" s="6"/>
      <c r="BP105" s="6">
        <f>IF(EX105&gt;=70, 6, 0)</f>
        <v>0</v>
      </c>
      <c r="BQ105" s="6">
        <v>-5</v>
      </c>
      <c r="BR105" s="7"/>
      <c r="BS105" s="7">
        <v>0</v>
      </c>
      <c r="BT105" s="7">
        <v>0</v>
      </c>
      <c r="BU105" s="6"/>
      <c r="BV105" s="6">
        <v>0</v>
      </c>
      <c r="BW105" s="6">
        <f>IF(EI105&gt;=70, 5, 0)</f>
        <v>0</v>
      </c>
      <c r="BX105" s="6">
        <v>0</v>
      </c>
      <c r="BY105" s="6">
        <v>0</v>
      </c>
      <c r="BZ105" s="6">
        <v>0</v>
      </c>
      <c r="CA105" s="6">
        <v>0</v>
      </c>
      <c r="CB105" s="6">
        <v>0</v>
      </c>
      <c r="CC105" s="6">
        <v>0</v>
      </c>
      <c r="CD105" s="6">
        <v>0</v>
      </c>
      <c r="CE105" s="6">
        <v>0</v>
      </c>
      <c r="CF105" s="6">
        <v>0</v>
      </c>
      <c r="CG105" s="6">
        <v>0</v>
      </c>
      <c r="CH105" s="6">
        <v>0</v>
      </c>
      <c r="CI105" s="6">
        <v>0</v>
      </c>
      <c r="CJ105" s="7">
        <v>0</v>
      </c>
      <c r="CK105" s="7">
        <v>-5</v>
      </c>
      <c r="CL105" s="7">
        <v>0</v>
      </c>
      <c r="CM105" s="6">
        <v>0</v>
      </c>
      <c r="CN105" s="6">
        <f>IF(EQ105&gt;=70, 5, 0)</f>
        <v>0</v>
      </c>
      <c r="CO105" s="6">
        <v>-5</v>
      </c>
      <c r="CP105" s="6"/>
      <c r="CQ105" s="6">
        <v>0</v>
      </c>
      <c r="CR105" s="7"/>
      <c r="CS105" s="7">
        <f>IF(FA105&gt;=70, 6, 0)</f>
        <v>6</v>
      </c>
      <c r="CT105" s="7">
        <v>-5</v>
      </c>
      <c r="CU105" s="6"/>
      <c r="CV105" s="7">
        <v>0</v>
      </c>
      <c r="CW105" s="7">
        <v>0</v>
      </c>
      <c r="CX105" s="7">
        <v>0</v>
      </c>
      <c r="CY105" s="7">
        <v>0</v>
      </c>
      <c r="CZ105" s="7">
        <f>IF(AND(DQ105&gt;0,DU105&gt;0),4,0)</f>
        <v>0</v>
      </c>
      <c r="DA105" s="7">
        <f>IF(AND(ED105&gt;0,EI105&gt;0,EN105&gt;0),4,0)</f>
        <v>4</v>
      </c>
      <c r="DB105" s="7">
        <f>IF(SUM(BV105,BX105,CA105,CB105,CD105,CG105,CJ105,CK105,CM105,CO105)&gt;-1,4,0)</f>
        <v>0</v>
      </c>
      <c r="DC105" s="7">
        <f>IF(FA105&gt;0,4,0)</f>
        <v>4</v>
      </c>
      <c r="DD105" s="6"/>
      <c r="DE105" s="10">
        <f>SUM(AR105:DD105)</f>
        <v>-7</v>
      </c>
      <c r="DF105" s="10">
        <v>50</v>
      </c>
      <c r="DG105" s="17">
        <f>DE105+DF105</f>
        <v>43</v>
      </c>
      <c r="DH105" s="1">
        <v>51.43</v>
      </c>
      <c r="DI105" s="18">
        <v>0</v>
      </c>
      <c r="DJ105" s="18">
        <v>100</v>
      </c>
      <c r="DK105" s="29">
        <f>AVERAGE(DI105:DJ105)</f>
        <v>50</v>
      </c>
      <c r="DL105" s="1">
        <v>0</v>
      </c>
      <c r="DM105" s="29">
        <v>35</v>
      </c>
      <c r="DN105" s="1">
        <v>0</v>
      </c>
      <c r="DO105" s="1">
        <v>0</v>
      </c>
      <c r="DP105" s="1">
        <f>IF(DO105&gt;68, 68, DO105)</f>
        <v>0</v>
      </c>
      <c r="DQ105" s="1">
        <f>MAX(DN105,DP105)</f>
        <v>0</v>
      </c>
      <c r="DR105" s="29">
        <v>0</v>
      </c>
      <c r="DS105" s="29"/>
      <c r="DT105" s="29">
        <f>IF(DS105&gt;68,68,DS105)</f>
        <v>0</v>
      </c>
      <c r="DU105" s="29">
        <f>MAX(DR105,DT105)</f>
        <v>0</v>
      </c>
      <c r="DV105" s="18">
        <v>0</v>
      </c>
      <c r="DW105" s="18">
        <v>0</v>
      </c>
      <c r="DX105" s="1"/>
      <c r="DY105" s="15">
        <f>AVERAGE(DH105,DK105:DM105, DQ105, DU105)</f>
        <v>22.738333333333333</v>
      </c>
      <c r="DZ105" s="1">
        <v>40</v>
      </c>
      <c r="EA105" s="1">
        <v>46.67</v>
      </c>
      <c r="EB105" s="1">
        <v>0</v>
      </c>
      <c r="EC105" s="1">
        <f>IF(EB105&gt;68,68,EB105)</f>
        <v>0</v>
      </c>
      <c r="ED105" s="1">
        <f>MAX(DZ105:EA105,EC105)</f>
        <v>46.67</v>
      </c>
      <c r="EE105" s="29">
        <v>11.11</v>
      </c>
      <c r="EF105" s="29">
        <v>33.33</v>
      </c>
      <c r="EG105" s="29">
        <v>0</v>
      </c>
      <c r="EH105" s="29">
        <f>IF(EG105&gt;68,68,EG105)</f>
        <v>0</v>
      </c>
      <c r="EI105" s="29">
        <f>MAX(EE105:EF105)</f>
        <v>33.33</v>
      </c>
      <c r="EJ105" s="1">
        <v>11.11</v>
      </c>
      <c r="EK105" s="1">
        <v>26.67</v>
      </c>
      <c r="EL105" s="1">
        <v>0</v>
      </c>
      <c r="EM105" s="1">
        <f>IF(EL105&gt;68,68,EL105)</f>
        <v>0</v>
      </c>
      <c r="EN105" s="1">
        <f>MAX(EJ105:EK105,EM105)</f>
        <v>26.67</v>
      </c>
      <c r="EO105" s="29">
        <v>0</v>
      </c>
      <c r="EP105" s="29">
        <v>0</v>
      </c>
      <c r="EQ105" s="29"/>
      <c r="ER105" s="15">
        <f>AVERAGE(ED105,EI105,EN105,EQ105)</f>
        <v>35.556666666666665</v>
      </c>
      <c r="ES105" s="1">
        <v>13.33</v>
      </c>
      <c r="ET105" s="1">
        <v>0</v>
      </c>
      <c r="EU105" s="1">
        <f>MIN(MAX(ES105:ET105)+0.2*FA105, 100)</f>
        <v>28.93</v>
      </c>
      <c r="EV105" s="29">
        <v>0</v>
      </c>
      <c r="EW105" s="29">
        <v>0</v>
      </c>
      <c r="EX105" s="29">
        <f>MIN(MAX(EV105:EW105)+0.15*FA105, 100)</f>
        <v>11.7</v>
      </c>
      <c r="EY105" s="1">
        <v>78</v>
      </c>
      <c r="EZ105" s="1">
        <v>0</v>
      </c>
      <c r="FA105" s="1">
        <f>MAX(EY105:EZ105)</f>
        <v>78</v>
      </c>
      <c r="FB105" s="15">
        <f>AVERAGE(EU105,EX105,FA105)</f>
        <v>39.543333333333329</v>
      </c>
      <c r="FC105" s="3">
        <v>0.25</v>
      </c>
      <c r="FD105" s="3">
        <v>0.2</v>
      </c>
      <c r="FE105" s="3">
        <v>0.25</v>
      </c>
      <c r="FF105" s="3">
        <v>0.3</v>
      </c>
      <c r="FG105" s="25">
        <f>MIN(IF(C105="Yes",AQ105+DG105,0),100)</f>
        <v>44.5</v>
      </c>
      <c r="FH105" s="25">
        <f>IF(FL105&lt;0,FG105+FL105*-4,FG105)</f>
        <v>44.5</v>
      </c>
      <c r="FI105" s="25">
        <f>MIN(IF(C105="Yes",AQ105+DY105,0), 100)</f>
        <v>24.238333333333333</v>
      </c>
      <c r="FJ105" s="25">
        <f>MIN(IF(C105="Yes",AQ105+ER105,0),100)</f>
        <v>37.056666666666665</v>
      </c>
      <c r="FK105" s="25">
        <f>MIN(IF(C105="Yes",AQ105+FB105,0), 100)</f>
        <v>41.043333333333329</v>
      </c>
      <c r="FL105" s="26">
        <f>FC105*FG105+FD105*FI105+FE105*FJ105+FF105*FK105</f>
        <v>37.549833333333332</v>
      </c>
      <c r="FM105" s="26">
        <f>FC105*FH105+FD105*FI105+FE105*FJ105+FF105*FK105</f>
        <v>37.549833333333332</v>
      </c>
    </row>
    <row r="106" spans="1:169" customFormat="1" x14ac:dyDescent="0.3">
      <c r="A106">
        <v>1402019006</v>
      </c>
      <c r="B106" t="s">
        <v>104</v>
      </c>
      <c r="C106" s="2" t="s">
        <v>107</v>
      </c>
      <c r="D106" s="6">
        <v>1</v>
      </c>
      <c r="E106" s="6"/>
      <c r="F106" s="7"/>
      <c r="G106" s="7"/>
      <c r="H106" s="6"/>
      <c r="I106" s="6">
        <v>1</v>
      </c>
      <c r="J106" s="7"/>
      <c r="K106" s="7"/>
      <c r="L106" s="6">
        <v>1</v>
      </c>
      <c r="M106" s="8"/>
      <c r="N106" s="7"/>
      <c r="O106" s="7"/>
      <c r="P106" s="6"/>
      <c r="Q106" s="8"/>
      <c r="R106" s="7">
        <v>0</v>
      </c>
      <c r="S106" s="7">
        <v>1</v>
      </c>
      <c r="T106" s="6"/>
      <c r="U106" s="16"/>
      <c r="V106" s="7"/>
      <c r="W106" s="7"/>
      <c r="X106" s="6"/>
      <c r="Y106" s="6"/>
      <c r="Z106" s="7"/>
      <c r="AA106" s="7"/>
      <c r="AB106" s="6"/>
      <c r="AC106" s="6"/>
      <c r="AD106" s="7"/>
      <c r="AE106" s="8"/>
      <c r="AF106" s="10">
        <v>14</v>
      </c>
      <c r="AG106" s="10">
        <v>10</v>
      </c>
      <c r="AH106" s="10">
        <f>COUNT(D106:AE106)</f>
        <v>5</v>
      </c>
      <c r="AI106" s="22">
        <f>IF(C106="Yes",(AF106-AH106+(DG106-50)/AG106)/AF106,0)</f>
        <v>0.61428571428571421</v>
      </c>
      <c r="AJ106" s="11">
        <f>SUM(D106:AE106)</f>
        <v>4</v>
      </c>
      <c r="AK106" s="10">
        <f>MAX(AJ106-AL106-AM106,0)*-1</f>
        <v>0</v>
      </c>
      <c r="AL106" s="10">
        <v>10</v>
      </c>
      <c r="AM106" s="10">
        <v>3</v>
      </c>
      <c r="AN106" s="7">
        <f>AJ106+AK106+AO106</f>
        <v>4</v>
      </c>
      <c r="AO106" s="6"/>
      <c r="AP106" s="3">
        <v>0.5</v>
      </c>
      <c r="AQ106" s="15">
        <f>MIN(AN106,AL106)*AP106</f>
        <v>2</v>
      </c>
      <c r="AR106" s="6">
        <v>0</v>
      </c>
      <c r="AS106" s="6">
        <v>0</v>
      </c>
      <c r="AT106" s="6">
        <v>2</v>
      </c>
      <c r="AU106" s="6">
        <v>0</v>
      </c>
      <c r="AV106" s="7"/>
      <c r="AW106" s="7">
        <v>0</v>
      </c>
      <c r="AX106" s="7"/>
      <c r="AY106" s="7">
        <v>0</v>
      </c>
      <c r="AZ106" s="6"/>
      <c r="BA106" s="6">
        <v>0</v>
      </c>
      <c r="BB106" s="6"/>
      <c r="BC106" s="6">
        <v>0</v>
      </c>
      <c r="BD106" s="7"/>
      <c r="BE106" s="7">
        <f>IF(ED106&gt;=70, 5, 0)</f>
        <v>0</v>
      </c>
      <c r="BF106" s="7"/>
      <c r="BG106" s="7"/>
      <c r="BH106" s="7">
        <v>0</v>
      </c>
      <c r="BI106" s="6"/>
      <c r="BJ106" s="6">
        <f>IF(EU106&gt;=70, 6, 0)</f>
        <v>0</v>
      </c>
      <c r="BK106" s="6">
        <v>0</v>
      </c>
      <c r="BL106" s="7">
        <v>0</v>
      </c>
      <c r="BM106" s="7">
        <v>0</v>
      </c>
      <c r="BN106" s="7">
        <v>0</v>
      </c>
      <c r="BO106" s="6"/>
      <c r="BP106" s="6">
        <f>IF(EX106&gt;=70, 6, 0)</f>
        <v>0</v>
      </c>
      <c r="BQ106" s="6">
        <v>0</v>
      </c>
      <c r="BR106" s="7"/>
      <c r="BS106" s="7">
        <v>0</v>
      </c>
      <c r="BT106" s="7">
        <v>-5</v>
      </c>
      <c r="BU106" s="6">
        <v>5</v>
      </c>
      <c r="BV106" s="6">
        <v>0</v>
      </c>
      <c r="BW106" s="6">
        <f>IF(EI106&gt;=70, 5, 0)</f>
        <v>0</v>
      </c>
      <c r="BX106" s="6">
        <v>0</v>
      </c>
      <c r="BY106" s="6">
        <v>0</v>
      </c>
      <c r="BZ106" s="6">
        <v>0</v>
      </c>
      <c r="CA106" s="6">
        <v>0</v>
      </c>
      <c r="CB106" s="6">
        <v>0</v>
      </c>
      <c r="CC106" s="6">
        <v>0</v>
      </c>
      <c r="CD106" s="6">
        <v>0</v>
      </c>
      <c r="CE106" s="6">
        <v>0</v>
      </c>
      <c r="CF106" s="6">
        <v>0</v>
      </c>
      <c r="CG106" s="6">
        <v>0</v>
      </c>
      <c r="CH106" s="6">
        <v>0</v>
      </c>
      <c r="CI106" s="6">
        <v>0</v>
      </c>
      <c r="CJ106" s="7">
        <v>0</v>
      </c>
      <c r="CK106" s="7">
        <v>-5</v>
      </c>
      <c r="CL106" s="7">
        <v>-5</v>
      </c>
      <c r="CM106" s="6">
        <v>-5</v>
      </c>
      <c r="CN106" s="6">
        <f>IF(EQ106&gt;=70, 5, 0)</f>
        <v>0</v>
      </c>
      <c r="CO106" s="6">
        <v>-5</v>
      </c>
      <c r="CP106" s="6"/>
      <c r="CQ106" s="6">
        <v>-5</v>
      </c>
      <c r="CR106" s="7"/>
      <c r="CS106" s="7">
        <f>IF(FA106&gt;=70, 6, 0)</f>
        <v>0</v>
      </c>
      <c r="CT106" s="7">
        <v>-5</v>
      </c>
      <c r="CU106" s="6">
        <v>20</v>
      </c>
      <c r="CV106" s="7">
        <v>0</v>
      </c>
      <c r="CW106" s="7">
        <v>0</v>
      </c>
      <c r="CX106" s="7">
        <v>0</v>
      </c>
      <c r="CY106" s="7">
        <v>0</v>
      </c>
      <c r="CZ106" s="7">
        <f>IF(AND(DQ106&gt;0,DU106&gt;0),4,0)</f>
        <v>0</v>
      </c>
      <c r="DA106" s="7">
        <f>IF(AND(ED106&gt;0,EI106&gt;0,EN106&gt;0),4,0)</f>
        <v>4</v>
      </c>
      <c r="DB106" s="7">
        <f>IF(SUM(BV106,BX106,CA106,CB106,CD106,CG106,CJ106,CK106,CM106,CO106)&gt;-1,4,0)</f>
        <v>0</v>
      </c>
      <c r="DC106" s="7">
        <f>IF(FA106&gt;0,4,0)</f>
        <v>0</v>
      </c>
      <c r="DD106" s="6"/>
      <c r="DE106" s="10">
        <f>SUM(AR106:DD106)</f>
        <v>-4</v>
      </c>
      <c r="DF106" s="10">
        <v>50</v>
      </c>
      <c r="DG106" s="17">
        <f>DE106+DF106</f>
        <v>46</v>
      </c>
      <c r="DH106" s="1">
        <v>91.43</v>
      </c>
      <c r="DI106" s="18">
        <v>75</v>
      </c>
      <c r="DJ106" s="18">
        <v>100</v>
      </c>
      <c r="DK106" s="29">
        <f>AVERAGE(DI106:DJ106)</f>
        <v>87.5</v>
      </c>
      <c r="DL106" s="1">
        <v>0</v>
      </c>
      <c r="DM106" s="29">
        <v>85</v>
      </c>
      <c r="DN106" s="1">
        <v>40</v>
      </c>
      <c r="DO106" s="1">
        <v>40</v>
      </c>
      <c r="DP106" s="1">
        <f>IF(DO106&gt;68, 68, DO106)</f>
        <v>40</v>
      </c>
      <c r="DQ106" s="1">
        <f>MAX(DN106,DP106)</f>
        <v>40</v>
      </c>
      <c r="DR106" s="29">
        <v>0</v>
      </c>
      <c r="DS106" s="29"/>
      <c r="DT106" s="29">
        <f>IF(DS106&gt;68,68,DS106)</f>
        <v>0</v>
      </c>
      <c r="DU106" s="29">
        <f>MAX(DR106,DT106)</f>
        <v>0</v>
      </c>
      <c r="DV106" s="18">
        <v>0</v>
      </c>
      <c r="DW106" s="18">
        <v>0</v>
      </c>
      <c r="DX106" s="1"/>
      <c r="DY106" s="15">
        <f>AVERAGE(DH106,DK106:DM106, DQ106, DU106)</f>
        <v>50.655000000000001</v>
      </c>
      <c r="DZ106" s="1">
        <v>26.67</v>
      </c>
      <c r="EA106" s="1">
        <v>40</v>
      </c>
      <c r="EB106" s="1">
        <v>0</v>
      </c>
      <c r="EC106" s="1">
        <f>IF(EB106&gt;68,68,EB106)</f>
        <v>0</v>
      </c>
      <c r="ED106" s="1">
        <f>MAX(DZ106:EA106,EC106)</f>
        <v>40</v>
      </c>
      <c r="EE106" s="29">
        <v>27.78</v>
      </c>
      <c r="EF106" s="29">
        <v>0</v>
      </c>
      <c r="EG106" s="29">
        <v>0</v>
      </c>
      <c r="EH106" s="29">
        <f>IF(EG106&gt;68,68,EG106)</f>
        <v>0</v>
      </c>
      <c r="EI106" s="29">
        <f>MAX(EE106:EF106)</f>
        <v>27.78</v>
      </c>
      <c r="EJ106" s="1">
        <v>27.78</v>
      </c>
      <c r="EK106" s="1">
        <v>0</v>
      </c>
      <c r="EL106" s="1">
        <v>0</v>
      </c>
      <c r="EM106" s="1">
        <f>IF(EL106&gt;68,68,EL106)</f>
        <v>0</v>
      </c>
      <c r="EN106" s="1">
        <f>MAX(EJ106:EK106,EM106)</f>
        <v>27.78</v>
      </c>
      <c r="EO106" s="29">
        <v>0</v>
      </c>
      <c r="EP106" s="29">
        <v>0</v>
      </c>
      <c r="EQ106" s="29"/>
      <c r="ER106" s="15">
        <f>AVERAGE(ED106,EI106,EN106,EQ106)</f>
        <v>31.853333333333335</v>
      </c>
      <c r="ES106" s="1">
        <v>0</v>
      </c>
      <c r="ET106" s="1">
        <v>0</v>
      </c>
      <c r="EU106" s="1">
        <f>MIN(MAX(ES106:ET106)+0.2*FA106, 100)</f>
        <v>0</v>
      </c>
      <c r="EV106" s="29">
        <v>58.33</v>
      </c>
      <c r="EW106" s="29">
        <v>0</v>
      </c>
      <c r="EX106" s="29">
        <f>MIN(MAX(EV106:EW106)+0.15*FA106, 100)</f>
        <v>58.33</v>
      </c>
      <c r="EY106" s="1">
        <v>0</v>
      </c>
      <c r="EZ106" s="1">
        <v>0</v>
      </c>
      <c r="FA106" s="1">
        <f>MAX(EY106:EZ106)</f>
        <v>0</v>
      </c>
      <c r="FB106" s="15">
        <f>AVERAGE(EU106,EX106,FA106)</f>
        <v>19.443333333333332</v>
      </c>
      <c r="FC106" s="3">
        <v>0.25</v>
      </c>
      <c r="FD106" s="3">
        <v>0.2</v>
      </c>
      <c r="FE106" s="3">
        <v>0.25</v>
      </c>
      <c r="FF106" s="3">
        <v>0.3</v>
      </c>
      <c r="FG106" s="25">
        <f>MIN(IF(C106="Yes",AQ106+DG106,0),100)</f>
        <v>48</v>
      </c>
      <c r="FH106" s="25">
        <f>IF(FL106&lt;0,FG106+FL106*-4,FG106)</f>
        <v>48</v>
      </c>
      <c r="FI106" s="25">
        <f>MIN(IF(C106="Yes",AQ106+DY106,0), 100)</f>
        <v>52.655000000000001</v>
      </c>
      <c r="FJ106" s="25">
        <f>MIN(IF(C106="Yes",AQ106+ER106,0),100)</f>
        <v>33.853333333333339</v>
      </c>
      <c r="FK106" s="25">
        <f>MIN(IF(C106="Yes",AQ106+FB106,0), 100)</f>
        <v>21.443333333333332</v>
      </c>
      <c r="FL106" s="26">
        <f>FC106*FG106+FD106*FI106+FE106*FJ106+FF106*FK106</f>
        <v>37.42733333333333</v>
      </c>
      <c r="FM106" s="26">
        <f>FC106*FH106+FD106*FI106+FE106*FJ106+FF106*FK106</f>
        <v>37.42733333333333</v>
      </c>
    </row>
    <row r="107" spans="1:169" customFormat="1" x14ac:dyDescent="0.3">
      <c r="A107" s="30">
        <v>1402017123</v>
      </c>
      <c r="B107" t="s">
        <v>104</v>
      </c>
      <c r="C107" s="2" t="s">
        <v>107</v>
      </c>
      <c r="D107" s="6"/>
      <c r="E107" s="6"/>
      <c r="F107" s="7"/>
      <c r="G107" s="7"/>
      <c r="H107" s="6">
        <v>0</v>
      </c>
      <c r="I107" s="6"/>
      <c r="J107" s="7"/>
      <c r="K107" s="7"/>
      <c r="L107" s="6"/>
      <c r="M107" s="8"/>
      <c r="N107" s="7"/>
      <c r="O107" s="7"/>
      <c r="P107" s="6"/>
      <c r="Q107" s="8"/>
      <c r="R107" s="7">
        <v>0</v>
      </c>
      <c r="S107" s="7"/>
      <c r="T107" s="6"/>
      <c r="U107" s="6"/>
      <c r="V107" s="7"/>
      <c r="W107" s="7"/>
      <c r="X107" s="6"/>
      <c r="Y107" s="6"/>
      <c r="Z107" s="7"/>
      <c r="AA107" s="7"/>
      <c r="AB107" s="6"/>
      <c r="AC107" s="6"/>
      <c r="AD107" s="7"/>
      <c r="AE107" s="8"/>
      <c r="AF107" s="10">
        <v>14</v>
      </c>
      <c r="AG107" s="10">
        <v>10</v>
      </c>
      <c r="AH107" s="10">
        <f>COUNT(D107:AE107)</f>
        <v>2</v>
      </c>
      <c r="AI107" s="22">
        <f>IF(C107="Yes",(AF107-AH107+(DG107-50)/AG107)/AF107,0)</f>
        <v>0.87142857142857133</v>
      </c>
      <c r="AJ107" s="11">
        <f>SUM(D107:AE107)</f>
        <v>0</v>
      </c>
      <c r="AK107" s="10">
        <f>MAX(AJ107-AL107-AM107,0)*-1</f>
        <v>0</v>
      </c>
      <c r="AL107" s="10">
        <v>10</v>
      </c>
      <c r="AM107" s="10">
        <v>3</v>
      </c>
      <c r="AN107" s="7">
        <f>AJ107+AK107+AO107</f>
        <v>0</v>
      </c>
      <c r="AO107" s="6"/>
      <c r="AP107" s="3">
        <v>0.5</v>
      </c>
      <c r="AQ107" s="15">
        <f>MIN(AN107,AL107)*AP107</f>
        <v>0</v>
      </c>
      <c r="AR107" s="6">
        <v>0</v>
      </c>
      <c r="AS107" s="6">
        <v>0</v>
      </c>
      <c r="AT107" s="6">
        <v>4</v>
      </c>
      <c r="AU107" s="6">
        <v>0</v>
      </c>
      <c r="AV107" s="7"/>
      <c r="AW107" s="7">
        <v>0</v>
      </c>
      <c r="AX107" s="7"/>
      <c r="AY107" s="7">
        <v>0</v>
      </c>
      <c r="AZ107" s="6"/>
      <c r="BA107" s="6">
        <v>0</v>
      </c>
      <c r="BB107" s="6"/>
      <c r="BC107" s="6">
        <v>-5</v>
      </c>
      <c r="BD107" s="7"/>
      <c r="BE107" s="7">
        <f>IF(ED107&gt;=70, 5, 0)</f>
        <v>0</v>
      </c>
      <c r="BF107" s="7"/>
      <c r="BG107" s="7"/>
      <c r="BH107" s="7">
        <v>0</v>
      </c>
      <c r="BI107" s="6"/>
      <c r="BJ107" s="6">
        <f>IF(EU107&gt;=70, 6, 0)</f>
        <v>0</v>
      </c>
      <c r="BK107" s="6">
        <v>0</v>
      </c>
      <c r="BL107" s="7">
        <v>0</v>
      </c>
      <c r="BM107" s="7">
        <v>-5</v>
      </c>
      <c r="BN107" s="7">
        <v>-5</v>
      </c>
      <c r="BO107" s="6"/>
      <c r="BP107" s="6">
        <f>IF(EX107&gt;=70, 6, 0)</f>
        <v>0</v>
      </c>
      <c r="BQ107" s="6">
        <v>0</v>
      </c>
      <c r="BR107" s="7"/>
      <c r="BS107" s="7">
        <v>0</v>
      </c>
      <c r="BT107" s="7">
        <v>0</v>
      </c>
      <c r="BU107" s="6"/>
      <c r="BV107" s="6">
        <v>0</v>
      </c>
      <c r="BW107" s="6">
        <f>IF(EI107&gt;=70, 5, 0)</f>
        <v>0</v>
      </c>
      <c r="BX107" s="6">
        <v>0</v>
      </c>
      <c r="BY107" s="6">
        <v>0</v>
      </c>
      <c r="BZ107" s="6">
        <v>0</v>
      </c>
      <c r="CA107" s="6">
        <v>0</v>
      </c>
      <c r="CB107" s="6">
        <v>0</v>
      </c>
      <c r="CC107" s="6">
        <v>0</v>
      </c>
      <c r="CD107" s="6">
        <v>0</v>
      </c>
      <c r="CE107" s="6">
        <v>0</v>
      </c>
      <c r="CF107" s="6">
        <v>0</v>
      </c>
      <c r="CG107" s="6">
        <v>0</v>
      </c>
      <c r="CH107" s="6">
        <v>0</v>
      </c>
      <c r="CI107" s="6">
        <v>0</v>
      </c>
      <c r="CJ107" s="7">
        <v>0</v>
      </c>
      <c r="CK107" s="7">
        <v>0</v>
      </c>
      <c r="CL107" s="7">
        <v>-5</v>
      </c>
      <c r="CM107" s="6">
        <v>0</v>
      </c>
      <c r="CN107" s="6">
        <f>IF(EQ107&gt;=70, 5, 0)</f>
        <v>0</v>
      </c>
      <c r="CO107" s="6">
        <v>0</v>
      </c>
      <c r="CP107" s="6"/>
      <c r="CQ107" s="6">
        <v>-5</v>
      </c>
      <c r="CR107" s="7"/>
      <c r="CS107" s="7">
        <f>IF(FA107&gt;=70, 6, 0)</f>
        <v>6</v>
      </c>
      <c r="CT107" s="7">
        <v>-5</v>
      </c>
      <c r="CU107" s="6"/>
      <c r="CV107" s="7">
        <v>0</v>
      </c>
      <c r="CW107" s="7">
        <v>0</v>
      </c>
      <c r="CX107" s="7">
        <v>10</v>
      </c>
      <c r="CY107" s="7">
        <v>0</v>
      </c>
      <c r="CZ107" s="7">
        <f>IF(AND(DQ107&gt;0,DU107&gt;0),4,0)</f>
        <v>0</v>
      </c>
      <c r="DA107" s="7">
        <f>IF(AND(ED107&gt;0,EI107&gt;0,EN107&gt;0),4,0)</f>
        <v>4</v>
      </c>
      <c r="DB107" s="7">
        <f>IF(SUM(BV107,BX107,CA107,CB107,CD107,CG107,CJ107,CK107,CM107,CO107)&gt;-1,4,0)</f>
        <v>4</v>
      </c>
      <c r="DC107" s="7">
        <f>IF(FA107&gt;0,4,0)</f>
        <v>4</v>
      </c>
      <c r="DD107" s="6"/>
      <c r="DE107" s="10">
        <f>SUM(AR107:DD107)</f>
        <v>2</v>
      </c>
      <c r="DF107" s="10">
        <v>50</v>
      </c>
      <c r="DG107" s="17">
        <f>DE107+DF107</f>
        <v>52</v>
      </c>
      <c r="DH107" s="1">
        <v>22.86</v>
      </c>
      <c r="DI107" s="18">
        <v>75</v>
      </c>
      <c r="DJ107" s="18">
        <v>50</v>
      </c>
      <c r="DK107" s="29">
        <f>AVERAGE(DI107:DJ107)</f>
        <v>62.5</v>
      </c>
      <c r="DL107" s="1">
        <v>0</v>
      </c>
      <c r="DM107" s="29">
        <v>100</v>
      </c>
      <c r="DN107" s="1">
        <v>0</v>
      </c>
      <c r="DO107" s="1">
        <v>0</v>
      </c>
      <c r="DP107" s="1">
        <f>IF(DO107&gt;68, 68, DO107)</f>
        <v>0</v>
      </c>
      <c r="DQ107" s="1">
        <f>MAX(DN107,DP107)</f>
        <v>0</v>
      </c>
      <c r="DR107" s="29">
        <v>0</v>
      </c>
      <c r="DS107" s="29">
        <v>40</v>
      </c>
      <c r="DT107" s="29">
        <f>IF(DS107&gt;68,68,DS107)</f>
        <v>40</v>
      </c>
      <c r="DU107" s="29">
        <f>MAX(DR107,DT107)</f>
        <v>40</v>
      </c>
      <c r="DV107" s="18">
        <v>0</v>
      </c>
      <c r="DW107" s="18">
        <v>0</v>
      </c>
      <c r="DX107" s="1"/>
      <c r="DY107" s="15">
        <f>AVERAGE(DH107,DK107:DM107, DQ107, DU107)</f>
        <v>37.56</v>
      </c>
      <c r="DZ107" s="1">
        <v>26.67</v>
      </c>
      <c r="EA107" s="1">
        <v>0</v>
      </c>
      <c r="EB107" s="1">
        <v>26.67</v>
      </c>
      <c r="EC107" s="1">
        <f>IF(EB107&gt;68,68,EB107)</f>
        <v>26.67</v>
      </c>
      <c r="ED107" s="1">
        <f>MAX(DZ107:EA107,EC107)</f>
        <v>26.67</v>
      </c>
      <c r="EE107" s="29">
        <v>5.56</v>
      </c>
      <c r="EF107" s="29">
        <v>26.67</v>
      </c>
      <c r="EG107" s="29">
        <v>13.33</v>
      </c>
      <c r="EH107" s="29">
        <f>IF(EG107&gt;68,68,EG107)</f>
        <v>13.33</v>
      </c>
      <c r="EI107" s="29">
        <f>MAX(EE107:EF107)</f>
        <v>26.67</v>
      </c>
      <c r="EJ107" s="1">
        <v>5.56</v>
      </c>
      <c r="EK107" s="1">
        <v>0</v>
      </c>
      <c r="EL107" s="1">
        <v>0</v>
      </c>
      <c r="EM107" s="1">
        <f>IF(EL107&gt;68,68,EL107)</f>
        <v>0</v>
      </c>
      <c r="EN107" s="1">
        <f>MAX(EJ107:EK107,EM107)</f>
        <v>5.56</v>
      </c>
      <c r="EO107" s="29">
        <v>0</v>
      </c>
      <c r="EP107" s="29">
        <v>0</v>
      </c>
      <c r="EQ107" s="29"/>
      <c r="ER107" s="15">
        <f>AVERAGE(ED107,EI107,EN107,EQ107)</f>
        <v>19.633333333333336</v>
      </c>
      <c r="ES107" s="1">
        <v>0</v>
      </c>
      <c r="ET107" s="1">
        <v>0</v>
      </c>
      <c r="EU107" s="1">
        <f>MIN(MAX(ES107:ET107)+0.2*FA107, 100)</f>
        <v>14.200000000000001</v>
      </c>
      <c r="EV107" s="29">
        <v>18.75</v>
      </c>
      <c r="EW107" s="29">
        <v>0</v>
      </c>
      <c r="EX107" s="29">
        <f>MIN(MAX(EV107:EW107)+0.15*FA107, 100)</f>
        <v>29.4</v>
      </c>
      <c r="EY107" s="1">
        <v>71</v>
      </c>
      <c r="EZ107" s="1">
        <v>0</v>
      </c>
      <c r="FA107" s="1">
        <f>MAX(EY107:EZ107)</f>
        <v>71</v>
      </c>
      <c r="FB107" s="15">
        <f>AVERAGE(EU107,EX107,FA107)</f>
        <v>38.199999999999996</v>
      </c>
      <c r="FC107" s="3">
        <v>0.25</v>
      </c>
      <c r="FD107" s="3">
        <v>0.2</v>
      </c>
      <c r="FE107" s="3">
        <v>0.25</v>
      </c>
      <c r="FF107" s="3">
        <v>0.3</v>
      </c>
      <c r="FG107" s="25">
        <f>MIN(IF(C107="Yes",AQ107+DG107,0),100)</f>
        <v>52</v>
      </c>
      <c r="FH107" s="25">
        <f>IF(FL107&lt;0,FG107+FL107*-4,FG107)</f>
        <v>52</v>
      </c>
      <c r="FI107" s="25">
        <f>MIN(IF(C107="Yes",AQ107+DY107,0), 100)</f>
        <v>37.56</v>
      </c>
      <c r="FJ107" s="25">
        <f>MIN(IF(C107="Yes",AQ107+ER107,0),100)</f>
        <v>19.633333333333336</v>
      </c>
      <c r="FK107" s="25">
        <f>MIN(IF(C107="Yes",AQ107+FB107,0), 100)</f>
        <v>38.199999999999996</v>
      </c>
      <c r="FL107" s="26">
        <f>FC107*FG107+FD107*FI107+FE107*FJ107+FF107*FK107</f>
        <v>36.880333333333333</v>
      </c>
      <c r="FM107" s="26">
        <f>FC107*FH107+FD107*FI107+FE107*FJ107+FF107*FK107</f>
        <v>36.880333333333333</v>
      </c>
    </row>
    <row r="108" spans="1:169" customFormat="1" x14ac:dyDescent="0.3">
      <c r="A108" s="30">
        <v>1402017051</v>
      </c>
      <c r="B108" t="s">
        <v>106</v>
      </c>
      <c r="C108" s="2" t="s">
        <v>107</v>
      </c>
      <c r="D108" s="6">
        <v>1</v>
      </c>
      <c r="E108" s="6"/>
      <c r="F108" s="7">
        <v>1</v>
      </c>
      <c r="G108" s="7">
        <v>1</v>
      </c>
      <c r="H108" s="6">
        <v>1</v>
      </c>
      <c r="I108" s="6"/>
      <c r="J108" s="7"/>
      <c r="K108" s="7"/>
      <c r="L108" s="6">
        <v>1</v>
      </c>
      <c r="M108" s="8"/>
      <c r="N108" s="7"/>
      <c r="O108" s="7"/>
      <c r="P108" s="6"/>
      <c r="Q108" s="8"/>
      <c r="R108" s="7">
        <v>1</v>
      </c>
      <c r="S108" s="7"/>
      <c r="T108" s="6"/>
      <c r="U108" s="16"/>
      <c r="V108" s="7"/>
      <c r="W108" s="7"/>
      <c r="X108" s="6"/>
      <c r="Y108" s="6"/>
      <c r="Z108" s="7"/>
      <c r="AA108" s="7"/>
      <c r="AB108" s="6"/>
      <c r="AC108" s="6"/>
      <c r="AD108" s="7"/>
      <c r="AE108" s="8"/>
      <c r="AF108" s="10">
        <v>14</v>
      </c>
      <c r="AG108" s="10">
        <v>10</v>
      </c>
      <c r="AH108" s="10">
        <f>COUNT(D108:AE108)</f>
        <v>6</v>
      </c>
      <c r="AI108" s="22">
        <f>IF(C108="Yes",(AF108-AH108+(DG108-50)/AG108)/AF108,0)</f>
        <v>0.47142857142857142</v>
      </c>
      <c r="AJ108" s="11">
        <f>SUM(D108:AE108)</f>
        <v>6</v>
      </c>
      <c r="AK108" s="10">
        <f>MAX(AJ108-AL108-AM108,0)*-1</f>
        <v>0</v>
      </c>
      <c r="AL108" s="10">
        <v>10</v>
      </c>
      <c r="AM108" s="10">
        <v>3</v>
      </c>
      <c r="AN108" s="7">
        <f>AJ108+AK108+AO108</f>
        <v>6</v>
      </c>
      <c r="AO108" s="6"/>
      <c r="AP108" s="3">
        <v>0.5</v>
      </c>
      <c r="AQ108" s="15">
        <f>MIN(AN108,AL108)*AP108</f>
        <v>3</v>
      </c>
      <c r="AR108" s="6">
        <v>0</v>
      </c>
      <c r="AS108" s="6">
        <v>0</v>
      </c>
      <c r="AT108" s="6">
        <v>3</v>
      </c>
      <c r="AU108" s="6">
        <v>0</v>
      </c>
      <c r="AV108" s="7"/>
      <c r="AW108" s="7">
        <v>0</v>
      </c>
      <c r="AX108" s="7"/>
      <c r="AY108" s="7">
        <v>0</v>
      </c>
      <c r="AZ108" s="6"/>
      <c r="BA108" s="6">
        <v>3</v>
      </c>
      <c r="BB108" s="6"/>
      <c r="BC108" s="6">
        <v>0</v>
      </c>
      <c r="BD108" s="7"/>
      <c r="BE108" s="7">
        <f>IF(ED108&gt;=70, 5, 0)</f>
        <v>0</v>
      </c>
      <c r="BF108" s="7"/>
      <c r="BG108" s="7"/>
      <c r="BH108" s="7">
        <v>0</v>
      </c>
      <c r="BI108" s="6"/>
      <c r="BJ108" s="6">
        <f>IF(EU108&gt;=70, 6, 0)</f>
        <v>0</v>
      </c>
      <c r="BK108" s="6">
        <v>0</v>
      </c>
      <c r="BL108" s="7">
        <v>-5</v>
      </c>
      <c r="BM108" s="7">
        <v>-5</v>
      </c>
      <c r="BN108" s="7">
        <v>-5</v>
      </c>
      <c r="BO108" s="6"/>
      <c r="BP108" s="6">
        <f>IF(EX108&gt;=70, 6, 0)</f>
        <v>0</v>
      </c>
      <c r="BQ108" s="6">
        <v>0</v>
      </c>
      <c r="BR108" s="7"/>
      <c r="BS108" s="7">
        <v>0</v>
      </c>
      <c r="BT108" s="7">
        <v>0</v>
      </c>
      <c r="BU108" s="6">
        <v>5</v>
      </c>
      <c r="BV108" s="6">
        <v>0</v>
      </c>
      <c r="BW108" s="6">
        <f>IF(EI108&gt;=70, 5, 0)</f>
        <v>0</v>
      </c>
      <c r="BX108" s="6">
        <v>0</v>
      </c>
      <c r="BY108" s="6">
        <v>0</v>
      </c>
      <c r="BZ108" s="6">
        <v>0</v>
      </c>
      <c r="CA108" s="6">
        <v>0</v>
      </c>
      <c r="CB108" s="6">
        <v>0</v>
      </c>
      <c r="CC108" s="6">
        <v>0</v>
      </c>
      <c r="CD108" s="6">
        <v>0</v>
      </c>
      <c r="CE108" s="6">
        <v>0</v>
      </c>
      <c r="CF108" s="6">
        <v>0</v>
      </c>
      <c r="CG108" s="6">
        <v>0</v>
      </c>
      <c r="CH108" s="6">
        <v>0</v>
      </c>
      <c r="CI108" s="6">
        <v>0</v>
      </c>
      <c r="CJ108" s="7">
        <v>0</v>
      </c>
      <c r="CK108" s="7">
        <v>-5</v>
      </c>
      <c r="CL108" s="7">
        <v>-5</v>
      </c>
      <c r="CM108" s="6">
        <v>0</v>
      </c>
      <c r="CN108" s="6">
        <f>IF(EQ108&gt;=70, 5, 0)</f>
        <v>0</v>
      </c>
      <c r="CO108" s="6">
        <v>-5</v>
      </c>
      <c r="CP108" s="6"/>
      <c r="CQ108" s="6">
        <v>0</v>
      </c>
      <c r="CR108" s="7"/>
      <c r="CS108" s="7">
        <f>IF(FA108&gt;=70, 6, 0)</f>
        <v>0</v>
      </c>
      <c r="CT108" s="7">
        <v>-5</v>
      </c>
      <c r="CU108" s="6"/>
      <c r="CV108" s="7">
        <v>6</v>
      </c>
      <c r="CW108" s="7">
        <v>0</v>
      </c>
      <c r="CX108" s="7">
        <v>0</v>
      </c>
      <c r="CY108" s="7">
        <v>0</v>
      </c>
      <c r="CZ108" s="7">
        <f>IF(AND(DQ108&gt;0,DU108&gt;0),4,0)</f>
        <v>0</v>
      </c>
      <c r="DA108" s="7">
        <f>IF(AND(ED108&gt;0,EI108&gt;0,EN108&gt;0),4,0)</f>
        <v>4</v>
      </c>
      <c r="DB108" s="7">
        <f>IF(SUM(BV108,BX108,CA108,CB108,CD108,CG108,CJ108,CK108,CM108,CO108)&gt;-1,4,0)</f>
        <v>0</v>
      </c>
      <c r="DC108" s="7">
        <f>IF(FA108&gt;0,4,0)</f>
        <v>0</v>
      </c>
      <c r="DD108" s="6"/>
      <c r="DE108" s="10">
        <f>SUM(AR108:DD108)</f>
        <v>-14</v>
      </c>
      <c r="DF108" s="10">
        <v>50</v>
      </c>
      <c r="DG108" s="17">
        <f>DE108+DF108</f>
        <v>36</v>
      </c>
      <c r="DH108" s="1">
        <v>71.430000000000007</v>
      </c>
      <c r="DI108" s="18">
        <v>50</v>
      </c>
      <c r="DJ108" s="18">
        <v>100</v>
      </c>
      <c r="DK108" s="29">
        <f>AVERAGE(DI108:DJ108)</f>
        <v>75</v>
      </c>
      <c r="DL108" s="1">
        <v>100</v>
      </c>
      <c r="DM108" s="29">
        <v>25</v>
      </c>
      <c r="DN108" s="1">
        <v>0</v>
      </c>
      <c r="DO108" s="1">
        <v>0</v>
      </c>
      <c r="DP108" s="1">
        <f>IF(DO108&gt;68, 68, DO108)</f>
        <v>0</v>
      </c>
      <c r="DQ108" s="1">
        <f>MAX(DN108,DP108)</f>
        <v>0</v>
      </c>
      <c r="DR108" s="29">
        <v>0</v>
      </c>
      <c r="DS108" s="29"/>
      <c r="DT108" s="29">
        <f>IF(DS108&gt;68,68,DS108)</f>
        <v>0</v>
      </c>
      <c r="DU108" s="29">
        <f>MAX(DR108,DT108)</f>
        <v>0</v>
      </c>
      <c r="DV108" s="18">
        <v>0</v>
      </c>
      <c r="DW108" s="18">
        <v>0</v>
      </c>
      <c r="DX108" s="1"/>
      <c r="DY108" s="15">
        <f>AVERAGE(DH108,DK108:DM108, DQ108, DU108)</f>
        <v>45.238333333333337</v>
      </c>
      <c r="DZ108" s="1">
        <v>26.67</v>
      </c>
      <c r="EA108" s="1">
        <v>0</v>
      </c>
      <c r="EB108" s="1">
        <v>46.67</v>
      </c>
      <c r="EC108" s="1">
        <f>IF(EB108&gt;68,68,EB108)</f>
        <v>46.67</v>
      </c>
      <c r="ED108" s="1">
        <f>MAX(DZ108:EA108,EC108)</f>
        <v>46.67</v>
      </c>
      <c r="EE108" s="29">
        <v>11.11</v>
      </c>
      <c r="EF108" s="29">
        <v>40</v>
      </c>
      <c r="EG108" s="29">
        <v>6.67</v>
      </c>
      <c r="EH108" s="29">
        <f>IF(EG108&gt;68,68,EG108)</f>
        <v>6.67</v>
      </c>
      <c r="EI108" s="29">
        <f>MAX(EE108:EF108)</f>
        <v>40</v>
      </c>
      <c r="EJ108" s="1">
        <v>11.11</v>
      </c>
      <c r="EK108" s="1">
        <v>20</v>
      </c>
      <c r="EL108" s="1">
        <v>26.67</v>
      </c>
      <c r="EM108" s="1">
        <f>IF(EL108&gt;68,68,EL108)</f>
        <v>26.67</v>
      </c>
      <c r="EN108" s="1">
        <f>MAX(EJ108:EK108,EM108)</f>
        <v>26.67</v>
      </c>
      <c r="EO108" s="29">
        <v>0</v>
      </c>
      <c r="EP108" s="29">
        <v>0</v>
      </c>
      <c r="EQ108" s="29"/>
      <c r="ER108" s="15">
        <f>AVERAGE(ED108,EI108,EN108,EQ108)</f>
        <v>37.78</v>
      </c>
      <c r="ES108" s="1">
        <v>0</v>
      </c>
      <c r="ET108" s="1">
        <v>0</v>
      </c>
      <c r="EU108" s="1">
        <f>MIN(MAX(ES108:ET108)+0.2*FA108, 100)</f>
        <v>0</v>
      </c>
      <c r="EV108" s="29">
        <v>50</v>
      </c>
      <c r="EW108" s="29">
        <v>0</v>
      </c>
      <c r="EX108" s="29">
        <f>MIN(MAX(EV108:EW108)+0.15*FA108, 100)</f>
        <v>50</v>
      </c>
      <c r="EY108" s="1">
        <v>0</v>
      </c>
      <c r="EZ108" s="1">
        <v>0</v>
      </c>
      <c r="FA108" s="1">
        <f>MAX(EY108:EZ108)</f>
        <v>0</v>
      </c>
      <c r="FB108" s="15">
        <f>AVERAGE(EU108,EX108,FA108)</f>
        <v>16.666666666666668</v>
      </c>
      <c r="FC108" s="3">
        <v>0.25</v>
      </c>
      <c r="FD108" s="3">
        <v>0.2</v>
      </c>
      <c r="FE108" s="3">
        <v>0.25</v>
      </c>
      <c r="FF108" s="3">
        <v>0.3</v>
      </c>
      <c r="FG108" s="25">
        <f>MIN(IF(C108="Yes",AQ108+DG108,0),100)</f>
        <v>39</v>
      </c>
      <c r="FH108" s="25">
        <f>IF(FL108&lt;0,FG108+FL108*-4,FG108)</f>
        <v>39</v>
      </c>
      <c r="FI108" s="25">
        <f>MIN(IF(C108="Yes",AQ108+DY108,0), 100)</f>
        <v>48.238333333333337</v>
      </c>
      <c r="FJ108" s="25">
        <f>MIN(IF(C108="Yes",AQ108+ER108,0),100)</f>
        <v>40.78</v>
      </c>
      <c r="FK108" s="25">
        <f>MIN(IF(C108="Yes",AQ108+FB108,0), 100)</f>
        <v>19.666666666666668</v>
      </c>
      <c r="FL108" s="26">
        <f>FC108*FG108+FD108*FI108+FE108*FJ108+FF108*FK108</f>
        <v>35.492666666666665</v>
      </c>
      <c r="FM108" s="26">
        <f>FC108*FH108+FD108*FI108+FE108*FJ108+FF108*FK108</f>
        <v>35.492666666666665</v>
      </c>
    </row>
    <row r="109" spans="1:169" customFormat="1" x14ac:dyDescent="0.3">
      <c r="A109">
        <v>1402019062</v>
      </c>
      <c r="B109" t="s">
        <v>105</v>
      </c>
      <c r="C109" s="2" t="s">
        <v>107</v>
      </c>
      <c r="D109" s="6">
        <v>1</v>
      </c>
      <c r="E109" s="6"/>
      <c r="F109" s="7">
        <v>1</v>
      </c>
      <c r="G109" s="7"/>
      <c r="H109" s="6"/>
      <c r="I109" s="6"/>
      <c r="J109" s="7"/>
      <c r="K109" s="7"/>
      <c r="L109" s="6"/>
      <c r="M109" s="8"/>
      <c r="N109" s="7"/>
      <c r="O109" s="7"/>
      <c r="P109" s="6">
        <v>1</v>
      </c>
      <c r="Q109" s="8"/>
      <c r="R109" s="7">
        <v>0</v>
      </c>
      <c r="S109" s="7">
        <v>1</v>
      </c>
      <c r="T109" s="6"/>
      <c r="U109" s="16"/>
      <c r="V109" s="7"/>
      <c r="W109" s="7"/>
      <c r="X109" s="6"/>
      <c r="Y109" s="6"/>
      <c r="Z109" s="7"/>
      <c r="AA109" s="7"/>
      <c r="AB109" s="6"/>
      <c r="AC109" s="6"/>
      <c r="AD109" s="7"/>
      <c r="AE109" s="8"/>
      <c r="AF109" s="10">
        <v>14</v>
      </c>
      <c r="AG109" s="10">
        <v>10</v>
      </c>
      <c r="AH109" s="10">
        <f>COUNT(D109:AE109)</f>
        <v>5</v>
      </c>
      <c r="AI109" s="22">
        <f>IF(C109="Yes",(AF109-AH109+(DG109-50)/AG109)/AF109,0)</f>
        <v>0.7142857142857143</v>
      </c>
      <c r="AJ109" s="11">
        <f>SUM(D109:AE109)</f>
        <v>4</v>
      </c>
      <c r="AK109" s="10">
        <f>MAX(AJ109-AL109-AM109,0)*-1</f>
        <v>0</v>
      </c>
      <c r="AL109" s="10">
        <v>10</v>
      </c>
      <c r="AM109" s="10">
        <v>3</v>
      </c>
      <c r="AN109" s="7">
        <f>AJ109+AK109+AO109</f>
        <v>4</v>
      </c>
      <c r="AO109" s="6"/>
      <c r="AP109" s="3">
        <v>0.5</v>
      </c>
      <c r="AQ109" s="15">
        <f>MIN(AN109,AL109)*AP109</f>
        <v>2</v>
      </c>
      <c r="AR109" s="6">
        <v>0</v>
      </c>
      <c r="AS109" s="6">
        <v>0</v>
      </c>
      <c r="AT109" s="6">
        <v>2</v>
      </c>
      <c r="AU109" s="6">
        <v>0</v>
      </c>
      <c r="AV109" s="7"/>
      <c r="AW109" s="7">
        <v>0</v>
      </c>
      <c r="AX109" s="7"/>
      <c r="AY109" s="7">
        <v>0</v>
      </c>
      <c r="AZ109" s="6"/>
      <c r="BA109" s="6">
        <v>0</v>
      </c>
      <c r="BB109" s="6"/>
      <c r="BC109" s="6">
        <v>0</v>
      </c>
      <c r="BD109" s="7"/>
      <c r="BE109" s="7">
        <f>IF(ED109&gt;=70, 5, 0)</f>
        <v>0</v>
      </c>
      <c r="BF109" s="7"/>
      <c r="BG109" s="7"/>
      <c r="BH109" s="7">
        <v>0</v>
      </c>
      <c r="BI109" s="6"/>
      <c r="BJ109" s="6">
        <f>IF(EU109&gt;=70, 6, 0)</f>
        <v>0</v>
      </c>
      <c r="BK109" s="6">
        <v>0</v>
      </c>
      <c r="BL109" s="7">
        <v>0</v>
      </c>
      <c r="BM109" s="7">
        <v>0</v>
      </c>
      <c r="BN109" s="7">
        <v>0</v>
      </c>
      <c r="BO109" s="6"/>
      <c r="BP109" s="6">
        <f>IF(EX109&gt;=70, 6, 0)</f>
        <v>0</v>
      </c>
      <c r="BQ109" s="6">
        <v>0</v>
      </c>
      <c r="BR109" s="7"/>
      <c r="BS109" s="7">
        <v>0</v>
      </c>
      <c r="BT109" s="7">
        <v>0</v>
      </c>
      <c r="BU109" s="6">
        <v>5</v>
      </c>
      <c r="BV109" s="6">
        <v>0</v>
      </c>
      <c r="BW109" s="6">
        <f>IF(EI109&gt;=70, 5, 0)</f>
        <v>0</v>
      </c>
      <c r="BX109" s="6">
        <v>0</v>
      </c>
      <c r="BY109" s="6">
        <v>0</v>
      </c>
      <c r="BZ109" s="6">
        <v>0</v>
      </c>
      <c r="CA109" s="6">
        <v>0</v>
      </c>
      <c r="CB109" s="6">
        <v>0</v>
      </c>
      <c r="CC109" s="6">
        <v>0</v>
      </c>
      <c r="CD109" s="6">
        <v>0</v>
      </c>
      <c r="CE109" s="6">
        <v>0</v>
      </c>
      <c r="CF109" s="6">
        <v>0</v>
      </c>
      <c r="CG109" s="6">
        <v>0</v>
      </c>
      <c r="CH109" s="6">
        <v>0</v>
      </c>
      <c r="CI109" s="6">
        <v>0</v>
      </c>
      <c r="CJ109" s="7">
        <v>0</v>
      </c>
      <c r="CK109" s="7">
        <v>0</v>
      </c>
      <c r="CL109" s="7">
        <v>0</v>
      </c>
      <c r="CM109" s="6">
        <v>0</v>
      </c>
      <c r="CN109" s="6">
        <f>IF(EQ109&gt;=70, 5, 0)</f>
        <v>0</v>
      </c>
      <c r="CO109" s="6">
        <v>0</v>
      </c>
      <c r="CP109" s="6"/>
      <c r="CQ109" s="6">
        <v>0</v>
      </c>
      <c r="CR109" s="7"/>
      <c r="CS109" s="7">
        <f>IF(FA109&gt;=70, 6, 0)</f>
        <v>0</v>
      </c>
      <c r="CT109" s="7">
        <v>-5</v>
      </c>
      <c r="CU109" s="6"/>
      <c r="CV109" s="7">
        <v>0</v>
      </c>
      <c r="CW109" s="7">
        <v>0</v>
      </c>
      <c r="CX109" s="7">
        <v>0</v>
      </c>
      <c r="CY109" s="7">
        <v>0</v>
      </c>
      <c r="CZ109" s="7">
        <f>IF(AND(DQ109&gt;0,DU109&gt;0),4,0)</f>
        <v>0</v>
      </c>
      <c r="DA109" s="7">
        <f>IF(AND(ED109&gt;0,EI109&gt;0,EN109&gt;0),4,0)</f>
        <v>4</v>
      </c>
      <c r="DB109" s="7">
        <f>IF(SUM(BV109,BX109,CA109,CB109,CD109,CG109,CJ109,CK109,CM109,CO109)&gt;-1,4,0)</f>
        <v>4</v>
      </c>
      <c r="DC109" s="7">
        <f>IF(FA109&gt;0,4,0)</f>
        <v>0</v>
      </c>
      <c r="DD109" s="6"/>
      <c r="DE109" s="10">
        <f>SUM(AR109:DD109)</f>
        <v>10</v>
      </c>
      <c r="DF109" s="10">
        <v>50</v>
      </c>
      <c r="DG109" s="17">
        <f>DE109+DF109</f>
        <v>60</v>
      </c>
      <c r="DH109" s="1">
        <v>60</v>
      </c>
      <c r="DI109" s="18">
        <v>25</v>
      </c>
      <c r="DJ109" s="18">
        <v>50</v>
      </c>
      <c r="DK109" s="29">
        <f>AVERAGE(DI109:DJ109)</f>
        <v>37.5</v>
      </c>
      <c r="DL109" s="1">
        <v>0</v>
      </c>
      <c r="DM109" s="29">
        <v>70</v>
      </c>
      <c r="DN109" s="1">
        <v>90</v>
      </c>
      <c r="DO109" s="1">
        <v>90</v>
      </c>
      <c r="DP109" s="1">
        <f>IF(DO109&gt;68, 68, DO109)</f>
        <v>68</v>
      </c>
      <c r="DQ109" s="1">
        <f>MAX(DN109,DP109)</f>
        <v>90</v>
      </c>
      <c r="DR109" s="29">
        <v>0</v>
      </c>
      <c r="DS109" s="29">
        <v>0</v>
      </c>
      <c r="DT109" s="29">
        <f>IF(DS109&gt;68,68,DS109)</f>
        <v>0</v>
      </c>
      <c r="DU109" s="29">
        <f>MAX(DR109,DT109)</f>
        <v>0</v>
      </c>
      <c r="DV109" s="18">
        <v>0</v>
      </c>
      <c r="DW109" s="18">
        <v>0</v>
      </c>
      <c r="DX109" s="1"/>
      <c r="DY109" s="15">
        <f>AVERAGE(DH109,DK109:DM109, DQ109, DU109)</f>
        <v>42.916666666666664</v>
      </c>
      <c r="DZ109" s="1">
        <v>40</v>
      </c>
      <c r="EA109" s="1">
        <v>20</v>
      </c>
      <c r="EB109" s="1">
        <v>0</v>
      </c>
      <c r="EC109" s="1">
        <f>IF(EB109&gt;68,68,EB109)</f>
        <v>0</v>
      </c>
      <c r="ED109" s="1">
        <f>MAX(DZ109:EA109,EC109)</f>
        <v>40</v>
      </c>
      <c r="EE109" s="29">
        <v>11.11</v>
      </c>
      <c r="EF109" s="29">
        <v>26.67</v>
      </c>
      <c r="EG109" s="29">
        <v>0</v>
      </c>
      <c r="EH109" s="29">
        <f>IF(EG109&gt;68,68,EG109)</f>
        <v>0</v>
      </c>
      <c r="EI109" s="29">
        <f>MAX(EE109:EF109)</f>
        <v>26.67</v>
      </c>
      <c r="EJ109" s="1">
        <v>11.11</v>
      </c>
      <c r="EK109" s="1">
        <v>40</v>
      </c>
      <c r="EL109" s="1">
        <v>13.33</v>
      </c>
      <c r="EM109" s="1">
        <f>IF(EL109&gt;68,68,EL109)</f>
        <v>13.33</v>
      </c>
      <c r="EN109" s="1">
        <f>MAX(EJ109:EK109,EM109)</f>
        <v>40</v>
      </c>
      <c r="EO109" s="29">
        <v>0</v>
      </c>
      <c r="EP109" s="29">
        <v>0</v>
      </c>
      <c r="EQ109" s="29"/>
      <c r="ER109" s="15">
        <f>AVERAGE(ED109,EI109,EN109,EQ109)</f>
        <v>35.556666666666665</v>
      </c>
      <c r="ES109" s="1">
        <v>0</v>
      </c>
      <c r="ET109" s="1">
        <v>0</v>
      </c>
      <c r="EU109" s="1">
        <f>MIN(MAX(ES109:ET109)+0.2*FA109, 100)</f>
        <v>0</v>
      </c>
      <c r="EV109" s="29">
        <v>8.33</v>
      </c>
      <c r="EW109" s="29">
        <v>0</v>
      </c>
      <c r="EX109" s="29">
        <f>MIN(MAX(EV109:EW109)+0.15*FA109, 100)</f>
        <v>8.33</v>
      </c>
      <c r="EY109" s="1">
        <v>0</v>
      </c>
      <c r="EZ109" s="1">
        <v>0</v>
      </c>
      <c r="FA109" s="1">
        <f>MAX(EY109:EZ109)</f>
        <v>0</v>
      </c>
      <c r="FB109" s="15">
        <f>AVERAGE(EU109,EX109,FA109)</f>
        <v>2.7766666666666668</v>
      </c>
      <c r="FC109" s="3">
        <v>0.25</v>
      </c>
      <c r="FD109" s="3">
        <v>0.2</v>
      </c>
      <c r="FE109" s="3">
        <v>0.25</v>
      </c>
      <c r="FF109" s="3">
        <v>0.3</v>
      </c>
      <c r="FG109" s="25">
        <f>MIN(IF(C109="Yes",AQ109+DG109,0),100)</f>
        <v>62</v>
      </c>
      <c r="FH109" s="25">
        <f>IF(FL109&lt;0,FG109+FL109*-4,FG109)</f>
        <v>62</v>
      </c>
      <c r="FI109" s="25">
        <f>MIN(IF(C109="Yes",AQ109+DY109,0), 100)</f>
        <v>44.916666666666664</v>
      </c>
      <c r="FJ109" s="25">
        <f>MIN(IF(C109="Yes",AQ109+ER109,0),100)</f>
        <v>37.556666666666665</v>
      </c>
      <c r="FK109" s="25">
        <f>MIN(IF(C109="Yes",AQ109+FB109,0), 100)</f>
        <v>4.7766666666666673</v>
      </c>
      <c r="FL109" s="26">
        <f>FC109*FG109+FD109*FI109+FE109*FJ109+FF109*FK109</f>
        <v>35.305500000000002</v>
      </c>
      <c r="FM109" s="26">
        <f>FC109*FH109+FD109*FI109+FE109*FJ109+FF109*FK109</f>
        <v>35.305500000000002</v>
      </c>
    </row>
    <row r="110" spans="1:169" customFormat="1" x14ac:dyDescent="0.3">
      <c r="A110">
        <v>1402018187</v>
      </c>
      <c r="B110" t="s">
        <v>105</v>
      </c>
      <c r="C110" s="2" t="s">
        <v>107</v>
      </c>
      <c r="D110" s="6"/>
      <c r="E110" s="6"/>
      <c r="F110" s="7">
        <v>1</v>
      </c>
      <c r="G110" s="7"/>
      <c r="H110" s="6"/>
      <c r="I110" s="6"/>
      <c r="J110" s="7">
        <v>1</v>
      </c>
      <c r="K110" s="7"/>
      <c r="L110" s="6">
        <v>1</v>
      </c>
      <c r="M110" s="8"/>
      <c r="N110" s="7"/>
      <c r="O110" s="7"/>
      <c r="P110" s="6">
        <v>1</v>
      </c>
      <c r="Q110" s="8"/>
      <c r="R110" s="7">
        <v>1</v>
      </c>
      <c r="S110" s="7"/>
      <c r="T110" s="6"/>
      <c r="U110" s="16"/>
      <c r="V110" s="7"/>
      <c r="W110" s="7"/>
      <c r="X110" s="6">
        <v>1</v>
      </c>
      <c r="Y110" s="6"/>
      <c r="Z110" s="7"/>
      <c r="AA110" s="7"/>
      <c r="AB110" s="6"/>
      <c r="AC110" s="6"/>
      <c r="AD110" s="7"/>
      <c r="AE110" s="8"/>
      <c r="AF110" s="10">
        <v>14</v>
      </c>
      <c r="AG110" s="10">
        <v>10</v>
      </c>
      <c r="AH110" s="10">
        <f>COUNT(D110:AE110)</f>
        <v>6</v>
      </c>
      <c r="AI110" s="22">
        <f>IF(C110="Yes",(AF110-AH110+(DG110-50)/AG110)/AF110,0)</f>
        <v>0.7142857142857143</v>
      </c>
      <c r="AJ110" s="11">
        <f>SUM(D110:AE110)</f>
        <v>6</v>
      </c>
      <c r="AK110" s="10">
        <f>MAX(AJ110-AL110-AM110,0)*-1</f>
        <v>0</v>
      </c>
      <c r="AL110" s="10">
        <v>10</v>
      </c>
      <c r="AM110" s="10">
        <v>3</v>
      </c>
      <c r="AN110" s="7">
        <f>AJ110+AK110+AO110</f>
        <v>6</v>
      </c>
      <c r="AO110" s="6"/>
      <c r="AP110" s="3">
        <v>0.5</v>
      </c>
      <c r="AQ110" s="15">
        <f>MIN(AN110,AL110)*AP110</f>
        <v>3</v>
      </c>
      <c r="AR110" s="6">
        <v>0</v>
      </c>
      <c r="AS110" s="6">
        <v>0</v>
      </c>
      <c r="AT110" s="6">
        <v>1</v>
      </c>
      <c r="AU110" s="6">
        <v>0</v>
      </c>
      <c r="AV110" s="7"/>
      <c r="AW110" s="7">
        <v>0</v>
      </c>
      <c r="AX110" s="7"/>
      <c r="AY110" s="7">
        <v>0</v>
      </c>
      <c r="AZ110" s="6"/>
      <c r="BA110" s="6">
        <v>3</v>
      </c>
      <c r="BB110" s="6"/>
      <c r="BC110" s="6">
        <v>0</v>
      </c>
      <c r="BD110" s="7"/>
      <c r="BE110" s="7">
        <f>IF(ED110&gt;=70, 5, 0)</f>
        <v>0</v>
      </c>
      <c r="BF110" s="7"/>
      <c r="BG110" s="7"/>
      <c r="BH110" s="7">
        <v>0</v>
      </c>
      <c r="BI110" s="6"/>
      <c r="BJ110" s="6">
        <f>IF(EU110&gt;=70, 6, 0)</f>
        <v>0</v>
      </c>
      <c r="BK110" s="6">
        <v>0</v>
      </c>
      <c r="BL110" s="7">
        <v>0</v>
      </c>
      <c r="BM110" s="7">
        <v>-5</v>
      </c>
      <c r="BN110" s="7">
        <v>0</v>
      </c>
      <c r="BO110" s="6">
        <v>13</v>
      </c>
      <c r="BP110" s="6">
        <f>IF(EX110&gt;=70, 6, 0)</f>
        <v>0</v>
      </c>
      <c r="BQ110" s="6">
        <v>0</v>
      </c>
      <c r="BR110" s="7"/>
      <c r="BS110" s="7">
        <v>0</v>
      </c>
      <c r="BT110" s="7">
        <v>0</v>
      </c>
      <c r="BU110" s="6">
        <v>5</v>
      </c>
      <c r="BV110" s="6">
        <v>0</v>
      </c>
      <c r="BW110" s="6">
        <f>IF(EI110&gt;=70, 5, 0)</f>
        <v>0</v>
      </c>
      <c r="BX110" s="6">
        <v>0</v>
      </c>
      <c r="BY110" s="6">
        <v>0</v>
      </c>
      <c r="BZ110" s="6">
        <v>0</v>
      </c>
      <c r="CA110" s="6">
        <v>0</v>
      </c>
      <c r="CB110" s="6">
        <v>0</v>
      </c>
      <c r="CC110" s="6">
        <v>0</v>
      </c>
      <c r="CD110" s="6">
        <v>0</v>
      </c>
      <c r="CE110" s="6">
        <v>0</v>
      </c>
      <c r="CF110" s="6">
        <v>0</v>
      </c>
      <c r="CG110" s="6">
        <v>0</v>
      </c>
      <c r="CH110" s="6">
        <v>0</v>
      </c>
      <c r="CI110" s="6">
        <v>0</v>
      </c>
      <c r="CJ110" s="7">
        <v>0</v>
      </c>
      <c r="CK110" s="7">
        <v>0</v>
      </c>
      <c r="CL110" s="7">
        <v>0</v>
      </c>
      <c r="CM110" s="6">
        <v>0</v>
      </c>
      <c r="CN110" s="6">
        <f>IF(EQ110&gt;=70, 5, 0)</f>
        <v>0</v>
      </c>
      <c r="CO110" s="6">
        <v>0</v>
      </c>
      <c r="CP110" s="6"/>
      <c r="CQ110" s="6">
        <v>0</v>
      </c>
      <c r="CR110" s="7"/>
      <c r="CS110" s="7">
        <f>IF(FA110&gt;=70, 6, 0)</f>
        <v>0</v>
      </c>
      <c r="CT110" s="7">
        <v>-5</v>
      </c>
      <c r="CU110" s="6"/>
      <c r="CV110" s="7">
        <v>0</v>
      </c>
      <c r="CW110" s="7">
        <v>0</v>
      </c>
      <c r="CX110" s="7">
        <v>0</v>
      </c>
      <c r="CY110" s="7">
        <v>0</v>
      </c>
      <c r="CZ110" s="7">
        <f>IF(AND(DQ110&gt;0,DU110&gt;0),4,0)</f>
        <v>0</v>
      </c>
      <c r="DA110" s="7">
        <f>IF(AND(ED110&gt;0,EI110&gt;0,EN110&gt;0),4,0)</f>
        <v>4</v>
      </c>
      <c r="DB110" s="7">
        <f>IF(SUM(BV110,BX110,CA110,CB110,CD110,CG110,CJ110,CK110,CM110,CO110)&gt;-1,4,0)</f>
        <v>4</v>
      </c>
      <c r="DC110" s="7">
        <f>IF(FA110&gt;0,4,0)</f>
        <v>0</v>
      </c>
      <c r="DD110" s="6"/>
      <c r="DE110" s="10">
        <f>SUM(AR110:DD110)</f>
        <v>20</v>
      </c>
      <c r="DF110" s="10">
        <v>50</v>
      </c>
      <c r="DG110" s="17">
        <f>DE110+DF110</f>
        <v>70</v>
      </c>
      <c r="DH110" s="1">
        <v>57.14</v>
      </c>
      <c r="DI110" s="18">
        <v>25</v>
      </c>
      <c r="DJ110" s="18">
        <v>50</v>
      </c>
      <c r="DK110" s="29">
        <f>AVERAGE(DI110:DJ110)</f>
        <v>37.5</v>
      </c>
      <c r="DL110" s="1">
        <v>0</v>
      </c>
      <c r="DM110" s="29">
        <v>65</v>
      </c>
      <c r="DN110" s="1">
        <v>0</v>
      </c>
      <c r="DO110" s="1">
        <v>0</v>
      </c>
      <c r="DP110" s="1">
        <f>IF(DO110&gt;68, 68, DO110)</f>
        <v>0</v>
      </c>
      <c r="DQ110" s="1">
        <f>MAX(DN110,DP110)</f>
        <v>0</v>
      </c>
      <c r="DR110" s="29">
        <v>0</v>
      </c>
      <c r="DS110" s="29"/>
      <c r="DT110" s="29">
        <f>IF(DS110&gt;68,68,DS110)</f>
        <v>0</v>
      </c>
      <c r="DU110" s="29">
        <f>MAX(DR110,DT110)</f>
        <v>0</v>
      </c>
      <c r="DV110" s="18">
        <v>0</v>
      </c>
      <c r="DW110" s="18">
        <v>0</v>
      </c>
      <c r="DX110" s="1"/>
      <c r="DY110" s="15">
        <f>AVERAGE(DH110,DK110:DM110, DQ110, DU110)</f>
        <v>26.606666666666666</v>
      </c>
      <c r="DZ110" s="1">
        <v>33.33</v>
      </c>
      <c r="EA110" s="1">
        <v>33.33</v>
      </c>
      <c r="EB110" s="1">
        <v>0</v>
      </c>
      <c r="EC110" s="1">
        <f>IF(EB110&gt;68,68,EB110)</f>
        <v>0</v>
      </c>
      <c r="ED110" s="1">
        <f>MAX(DZ110:EA110,EC110)</f>
        <v>33.33</v>
      </c>
      <c r="EE110" s="29">
        <v>33.33</v>
      </c>
      <c r="EF110" s="29">
        <v>26.67</v>
      </c>
      <c r="EG110" s="29">
        <v>0</v>
      </c>
      <c r="EH110" s="29">
        <f>IF(EG110&gt;68,68,EG110)</f>
        <v>0</v>
      </c>
      <c r="EI110" s="29">
        <f>MAX(EE110:EF110)</f>
        <v>33.33</v>
      </c>
      <c r="EJ110" s="1">
        <v>33.33</v>
      </c>
      <c r="EK110" s="1">
        <v>26.67</v>
      </c>
      <c r="EL110" s="1">
        <v>0</v>
      </c>
      <c r="EM110" s="1">
        <f>IF(EL110&gt;68,68,EL110)</f>
        <v>0</v>
      </c>
      <c r="EN110" s="1">
        <f>MAX(EJ110:EK110,EM110)</f>
        <v>33.33</v>
      </c>
      <c r="EO110" s="29">
        <v>0</v>
      </c>
      <c r="EP110" s="29">
        <v>0</v>
      </c>
      <c r="EQ110" s="29"/>
      <c r="ER110" s="15">
        <f>AVERAGE(ED110,EI110,EN110,EQ110)</f>
        <v>33.33</v>
      </c>
      <c r="ES110" s="1">
        <v>0</v>
      </c>
      <c r="ET110" s="1">
        <v>0</v>
      </c>
      <c r="EU110" s="1">
        <f>MIN(MAX(ES110:ET110)+0.2*FA110, 100)</f>
        <v>0</v>
      </c>
      <c r="EV110" s="29">
        <v>8.33</v>
      </c>
      <c r="EW110" s="29">
        <v>0</v>
      </c>
      <c r="EX110" s="29">
        <f>MIN(MAX(EV110:EW110)+0.15*FA110, 100)</f>
        <v>8.33</v>
      </c>
      <c r="EY110" s="1">
        <v>0</v>
      </c>
      <c r="EZ110" s="1">
        <v>0</v>
      </c>
      <c r="FA110" s="1">
        <f>MAX(EY110:EZ110)</f>
        <v>0</v>
      </c>
      <c r="FB110" s="15">
        <f>AVERAGE(EU110,EX110,FA110)</f>
        <v>2.7766666666666668</v>
      </c>
      <c r="FC110" s="3">
        <v>0.25</v>
      </c>
      <c r="FD110" s="3">
        <v>0.2</v>
      </c>
      <c r="FE110" s="3">
        <v>0.25</v>
      </c>
      <c r="FF110" s="3">
        <v>0.3</v>
      </c>
      <c r="FG110" s="25">
        <f>MIN(IF(C110="Yes",AQ110+DG110,0),100)</f>
        <v>73</v>
      </c>
      <c r="FH110" s="25">
        <f>IF(FL110&lt;0,FG110+FL110*-4,FG110)</f>
        <v>73</v>
      </c>
      <c r="FI110" s="25">
        <f>MIN(IF(C110="Yes",AQ110+DY110,0), 100)</f>
        <v>29.606666666666666</v>
      </c>
      <c r="FJ110" s="25">
        <f>MIN(IF(C110="Yes",AQ110+ER110,0),100)</f>
        <v>36.33</v>
      </c>
      <c r="FK110" s="25">
        <f>MIN(IF(C110="Yes",AQ110+FB110,0), 100)</f>
        <v>5.7766666666666673</v>
      </c>
      <c r="FL110" s="26">
        <f>FC110*FG110+FD110*FI110+FE110*FJ110+FF110*FK110</f>
        <v>34.98683333333333</v>
      </c>
      <c r="FM110" s="26">
        <f>FC110*FH110+FD110*FI110+FE110*FJ110+FF110*FK110</f>
        <v>34.98683333333333</v>
      </c>
    </row>
    <row r="111" spans="1:169" customFormat="1" x14ac:dyDescent="0.3">
      <c r="A111" s="30">
        <v>1402016129</v>
      </c>
      <c r="B111" t="s">
        <v>104</v>
      </c>
      <c r="C111" s="2" t="s">
        <v>107</v>
      </c>
      <c r="D111" s="6"/>
      <c r="E111" s="6"/>
      <c r="F111" s="7"/>
      <c r="G111" s="7"/>
      <c r="H111" s="6">
        <v>0</v>
      </c>
      <c r="I111" s="6">
        <v>1</v>
      </c>
      <c r="J111" s="7"/>
      <c r="K111" s="7"/>
      <c r="L111" s="6"/>
      <c r="M111" s="8"/>
      <c r="N111" s="7"/>
      <c r="O111" s="7"/>
      <c r="P111" s="6"/>
      <c r="Q111" s="8"/>
      <c r="R111" s="7"/>
      <c r="S111" s="7"/>
      <c r="T111" s="6"/>
      <c r="U111" s="6"/>
      <c r="V111" s="7"/>
      <c r="W111" s="7"/>
      <c r="X111" s="6"/>
      <c r="Y111" s="6"/>
      <c r="Z111" s="7"/>
      <c r="AA111" s="7"/>
      <c r="AB111" s="6"/>
      <c r="AC111" s="6"/>
      <c r="AD111" s="7"/>
      <c r="AE111" s="8"/>
      <c r="AF111" s="10">
        <v>14</v>
      </c>
      <c r="AG111" s="10">
        <v>10</v>
      </c>
      <c r="AH111" s="10">
        <f>COUNT(D111:AE111)</f>
        <v>2</v>
      </c>
      <c r="AI111" s="22">
        <f>IF(C111="Yes",(AF111-AH111+(DG111-50)/AG111)/AF111,0)</f>
        <v>0.69285714285714284</v>
      </c>
      <c r="AJ111" s="11">
        <f>SUM(D111:AE111)</f>
        <v>1</v>
      </c>
      <c r="AK111" s="10">
        <f>MAX(AJ111-AL111-AM111,0)*-1</f>
        <v>0</v>
      </c>
      <c r="AL111" s="10">
        <v>10</v>
      </c>
      <c r="AM111" s="10">
        <v>3</v>
      </c>
      <c r="AN111" s="7">
        <f>AJ111+AK111+AO111</f>
        <v>1</v>
      </c>
      <c r="AO111" s="6"/>
      <c r="AP111" s="3">
        <v>0.5</v>
      </c>
      <c r="AQ111" s="15">
        <f>MIN(AN111,AL111)*AP111</f>
        <v>0.5</v>
      </c>
      <c r="AR111" s="6">
        <v>0</v>
      </c>
      <c r="AS111" s="6">
        <v>0</v>
      </c>
      <c r="AT111" s="6">
        <v>0</v>
      </c>
      <c r="AU111" s="6">
        <v>0</v>
      </c>
      <c r="AV111" s="7"/>
      <c r="AW111" s="7">
        <v>0</v>
      </c>
      <c r="AX111" s="7"/>
      <c r="AY111" s="7">
        <v>0</v>
      </c>
      <c r="AZ111" s="6"/>
      <c r="BA111" s="6">
        <v>3</v>
      </c>
      <c r="BB111" s="6"/>
      <c r="BC111" s="6">
        <v>0</v>
      </c>
      <c r="BD111" s="7"/>
      <c r="BE111" s="7">
        <f>IF(ED111&gt;=70, 5, 0)</f>
        <v>0</v>
      </c>
      <c r="BF111" s="7"/>
      <c r="BG111" s="7"/>
      <c r="BH111" s="7">
        <v>0</v>
      </c>
      <c r="BI111" s="6"/>
      <c r="BJ111" s="6">
        <f>IF(EU111&gt;=70, 6, 0)</f>
        <v>0</v>
      </c>
      <c r="BK111" s="6">
        <v>-5</v>
      </c>
      <c r="BL111" s="7">
        <v>0</v>
      </c>
      <c r="BM111" s="7">
        <v>0</v>
      </c>
      <c r="BN111" s="7">
        <v>-5</v>
      </c>
      <c r="BO111" s="6"/>
      <c r="BP111" s="6">
        <f>IF(EX111&gt;=70, 6, 0)</f>
        <v>0</v>
      </c>
      <c r="BQ111" s="6">
        <v>-5</v>
      </c>
      <c r="BR111" s="7"/>
      <c r="BS111" s="7">
        <v>-5</v>
      </c>
      <c r="BT111" s="7">
        <v>-5</v>
      </c>
      <c r="BU111" s="6"/>
      <c r="BV111" s="6">
        <v>0</v>
      </c>
      <c r="BW111" s="6">
        <f>IF(EI111&gt;=70, 5, 0)</f>
        <v>0</v>
      </c>
      <c r="BX111" s="6">
        <v>0</v>
      </c>
      <c r="BY111" s="6">
        <v>0</v>
      </c>
      <c r="BZ111" s="6">
        <v>0</v>
      </c>
      <c r="CA111" s="6">
        <v>0</v>
      </c>
      <c r="CB111" s="6">
        <v>0</v>
      </c>
      <c r="CC111" s="6">
        <v>0</v>
      </c>
      <c r="CD111" s="6">
        <v>0</v>
      </c>
      <c r="CE111" s="6">
        <v>0</v>
      </c>
      <c r="CF111" s="6">
        <v>0</v>
      </c>
      <c r="CG111" s="6">
        <v>0</v>
      </c>
      <c r="CH111" s="6">
        <v>0</v>
      </c>
      <c r="CI111" s="6">
        <v>0</v>
      </c>
      <c r="CJ111" s="7">
        <v>0</v>
      </c>
      <c r="CK111" s="7">
        <v>-5</v>
      </c>
      <c r="CL111" s="7">
        <v>0</v>
      </c>
      <c r="CM111" s="6">
        <v>0</v>
      </c>
      <c r="CN111" s="6">
        <f>IF(EQ111&gt;=70, 5, 0)</f>
        <v>0</v>
      </c>
      <c r="CO111" s="6">
        <v>-5</v>
      </c>
      <c r="CP111" s="6"/>
      <c r="CQ111" s="6">
        <v>0</v>
      </c>
      <c r="CR111" s="7"/>
      <c r="CS111" s="7">
        <f>IF(FA111&gt;=70, 6, 0)</f>
        <v>6</v>
      </c>
      <c r="CT111" s="7">
        <v>-5</v>
      </c>
      <c r="CU111" s="6"/>
      <c r="CV111" s="7">
        <v>0</v>
      </c>
      <c r="CW111" s="7">
        <v>0</v>
      </c>
      <c r="CX111" s="7">
        <v>0</v>
      </c>
      <c r="CY111" s="7">
        <v>0</v>
      </c>
      <c r="CZ111" s="7">
        <f>IF(AND(DQ111&gt;0,DU111&gt;0),4,0)</f>
        <v>0</v>
      </c>
      <c r="DA111" s="7">
        <f>IF(AND(ED111&gt;0,EI111&gt;0,EN111&gt;0),4,0)</f>
        <v>4</v>
      </c>
      <c r="DB111" s="7">
        <f>IF(SUM(BV111,BX111,CA111,CB111,CD111,CG111,CJ111,CK111,CM111,CO111)&gt;-1,4,0)</f>
        <v>0</v>
      </c>
      <c r="DC111" s="7">
        <f>IF(FA111&gt;0,4,0)</f>
        <v>4</v>
      </c>
      <c r="DD111" s="6"/>
      <c r="DE111" s="10">
        <f>SUM(AR111:DD111)</f>
        <v>-23</v>
      </c>
      <c r="DF111" s="10">
        <v>50</v>
      </c>
      <c r="DG111" s="17">
        <f>DE111+DF111</f>
        <v>27</v>
      </c>
      <c r="DH111" s="1">
        <v>45.71</v>
      </c>
      <c r="DI111" s="18">
        <v>100</v>
      </c>
      <c r="DJ111" s="18">
        <v>50</v>
      </c>
      <c r="DK111" s="29">
        <f>AVERAGE(DI111:DJ111)</f>
        <v>75</v>
      </c>
      <c r="DL111" s="1">
        <v>0</v>
      </c>
      <c r="DM111" s="29">
        <v>0</v>
      </c>
      <c r="DN111" s="1">
        <v>0</v>
      </c>
      <c r="DO111" s="1">
        <v>0</v>
      </c>
      <c r="DP111" s="1">
        <f>IF(DO111&gt;68, 68, DO111)</f>
        <v>0</v>
      </c>
      <c r="DQ111" s="1">
        <f>MAX(DN111,DP111)</f>
        <v>0</v>
      </c>
      <c r="DR111" s="29">
        <v>0</v>
      </c>
      <c r="DS111" s="29"/>
      <c r="DT111" s="29">
        <f>IF(DS111&gt;68,68,DS111)</f>
        <v>0</v>
      </c>
      <c r="DU111" s="29">
        <f>MAX(DR111,DT111)</f>
        <v>0</v>
      </c>
      <c r="DV111" s="18">
        <v>0</v>
      </c>
      <c r="DW111" s="18">
        <v>0</v>
      </c>
      <c r="DX111" s="1"/>
      <c r="DY111" s="15">
        <f>AVERAGE(DH111,DK111:DM111, DQ111, DU111)</f>
        <v>20.118333333333336</v>
      </c>
      <c r="DZ111" s="1">
        <v>46.67</v>
      </c>
      <c r="EA111" s="1">
        <v>26.67</v>
      </c>
      <c r="EB111" s="1">
        <v>20</v>
      </c>
      <c r="EC111" s="1">
        <f>IF(EB111&gt;68,68,EB111)</f>
        <v>20</v>
      </c>
      <c r="ED111" s="1">
        <f>MAX(DZ111:EA111,EC111)</f>
        <v>46.67</v>
      </c>
      <c r="EE111" s="29">
        <v>27.78</v>
      </c>
      <c r="EF111" s="29">
        <v>20</v>
      </c>
      <c r="EG111" s="29">
        <v>73.33</v>
      </c>
      <c r="EH111" s="29">
        <f>IF(EG111&gt;68,68,EG111)</f>
        <v>68</v>
      </c>
      <c r="EI111" s="29">
        <f>MAX(EE111:EF111)</f>
        <v>27.78</v>
      </c>
      <c r="EJ111" s="1">
        <v>27.78</v>
      </c>
      <c r="EK111" s="1">
        <v>86.67</v>
      </c>
      <c r="EL111" s="1">
        <v>0</v>
      </c>
      <c r="EM111" s="1">
        <f>IF(EL111&gt;68,68,EL111)</f>
        <v>0</v>
      </c>
      <c r="EN111" s="1">
        <f>MAX(EJ111:EK111,EM111)</f>
        <v>86.67</v>
      </c>
      <c r="EO111" s="29">
        <v>0</v>
      </c>
      <c r="EP111" s="29">
        <v>0</v>
      </c>
      <c r="EQ111" s="29"/>
      <c r="ER111" s="15">
        <f>AVERAGE(ED111,EI111,EN111,EQ111)</f>
        <v>53.706666666666671</v>
      </c>
      <c r="ES111" s="1">
        <v>0</v>
      </c>
      <c r="ET111" s="1">
        <v>0</v>
      </c>
      <c r="EU111" s="1">
        <f>MIN(MAX(ES111:ET111)+0.2*FA111, 100)</f>
        <v>15.200000000000001</v>
      </c>
      <c r="EV111" s="29">
        <v>0</v>
      </c>
      <c r="EW111" s="29">
        <v>0</v>
      </c>
      <c r="EX111" s="29">
        <f>MIN(MAX(EV111:EW111)+0.15*FA111, 100)</f>
        <v>11.4</v>
      </c>
      <c r="EY111" s="1">
        <v>76</v>
      </c>
      <c r="EZ111" s="1">
        <v>0</v>
      </c>
      <c r="FA111" s="1">
        <f>MAX(EY111:EZ111)</f>
        <v>76</v>
      </c>
      <c r="FB111" s="15">
        <f>AVERAGE(EU111,EX111,FA111)</f>
        <v>34.199999999999996</v>
      </c>
      <c r="FC111" s="3">
        <v>0.25</v>
      </c>
      <c r="FD111" s="3">
        <v>0.2</v>
      </c>
      <c r="FE111" s="3">
        <v>0.25</v>
      </c>
      <c r="FF111" s="3">
        <v>0.3</v>
      </c>
      <c r="FG111" s="25">
        <f>MIN(IF(C111="Yes",AQ111+DG111,0),100)</f>
        <v>27.5</v>
      </c>
      <c r="FH111" s="25">
        <f>IF(FL111&lt;0,FG111+FL111*-4,FG111)</f>
        <v>27.5</v>
      </c>
      <c r="FI111" s="25">
        <f>MIN(IF(C111="Yes",AQ111+DY111,0), 100)</f>
        <v>20.618333333333336</v>
      </c>
      <c r="FJ111" s="25">
        <f>MIN(IF(C111="Yes",AQ111+ER111,0),100)</f>
        <v>54.206666666666671</v>
      </c>
      <c r="FK111" s="25">
        <f>MIN(IF(C111="Yes",AQ111+FB111,0), 100)</f>
        <v>34.699999999999996</v>
      </c>
      <c r="FL111" s="26">
        <f>FC111*FG111+FD111*FI111+FE111*FJ111+FF111*FK111</f>
        <v>34.960333333333331</v>
      </c>
      <c r="FM111" s="26">
        <f>FC111*FH111+FD111*FI111+FE111*FJ111+FF111*FK111</f>
        <v>34.960333333333331</v>
      </c>
    </row>
    <row r="112" spans="1:169" customFormat="1" x14ac:dyDescent="0.3">
      <c r="A112">
        <v>1402019112</v>
      </c>
      <c r="B112" t="s">
        <v>105</v>
      </c>
      <c r="C112" s="2" t="s">
        <v>107</v>
      </c>
      <c r="D112" s="6">
        <v>1</v>
      </c>
      <c r="E112" s="6"/>
      <c r="F112" s="7"/>
      <c r="G112" s="7"/>
      <c r="H112" s="6">
        <v>1</v>
      </c>
      <c r="I112" s="6">
        <v>1</v>
      </c>
      <c r="J112" s="7"/>
      <c r="K112" s="7"/>
      <c r="L112" s="6"/>
      <c r="M112" s="8"/>
      <c r="N112" s="7"/>
      <c r="O112" s="7"/>
      <c r="P112" s="6"/>
      <c r="Q112" s="8"/>
      <c r="R112" s="7">
        <v>1</v>
      </c>
      <c r="S112" s="7"/>
      <c r="T112" s="6"/>
      <c r="U112" s="6"/>
      <c r="V112" s="7"/>
      <c r="W112" s="7"/>
      <c r="X112" s="6"/>
      <c r="Y112" s="6"/>
      <c r="Z112" s="7"/>
      <c r="AA112" s="7"/>
      <c r="AB112" s="6"/>
      <c r="AC112" s="6"/>
      <c r="AD112" s="7"/>
      <c r="AE112" s="8"/>
      <c r="AF112" s="10">
        <v>14</v>
      </c>
      <c r="AG112" s="10">
        <v>10</v>
      </c>
      <c r="AH112" s="10">
        <f>COUNT(D112:AE112)</f>
        <v>4</v>
      </c>
      <c r="AI112" s="22">
        <f>IF(C112="Yes",(AF112-AH112+(DG112-50)/AG112)/AF112,0)</f>
        <v>0.68571428571428572</v>
      </c>
      <c r="AJ112" s="11">
        <f>SUM(D112:AE112)</f>
        <v>4</v>
      </c>
      <c r="AK112" s="10">
        <f>MAX(AJ112-AL112-AM112,0)*-1</f>
        <v>0</v>
      </c>
      <c r="AL112" s="10">
        <v>10</v>
      </c>
      <c r="AM112" s="10">
        <v>3</v>
      </c>
      <c r="AN112" s="7">
        <f>AJ112+AK112+AO112</f>
        <v>4</v>
      </c>
      <c r="AO112" s="6"/>
      <c r="AP112" s="3">
        <v>0.5</v>
      </c>
      <c r="AQ112" s="15">
        <f>MIN(AN112,AL112)*AP112</f>
        <v>2</v>
      </c>
      <c r="AR112" s="6">
        <v>0</v>
      </c>
      <c r="AS112" s="6">
        <v>0</v>
      </c>
      <c r="AT112" s="6">
        <v>2</v>
      </c>
      <c r="AU112" s="6">
        <v>0</v>
      </c>
      <c r="AV112" s="7"/>
      <c r="AW112" s="7">
        <v>0</v>
      </c>
      <c r="AX112" s="7"/>
      <c r="AY112" s="7">
        <v>0</v>
      </c>
      <c r="AZ112" s="6"/>
      <c r="BA112" s="6">
        <v>0</v>
      </c>
      <c r="BB112" s="6"/>
      <c r="BC112" s="6">
        <v>0</v>
      </c>
      <c r="BD112" s="7"/>
      <c r="BE112" s="7">
        <f>IF(ED112&gt;=70, 5, 0)</f>
        <v>0</v>
      </c>
      <c r="BF112" s="7"/>
      <c r="BG112" s="7"/>
      <c r="BH112" s="7">
        <v>0</v>
      </c>
      <c r="BI112" s="6"/>
      <c r="BJ112" s="6">
        <f>IF(EU112&gt;=70, 6, 0)</f>
        <v>0</v>
      </c>
      <c r="BK112" s="6">
        <v>-5</v>
      </c>
      <c r="BL112" s="7">
        <v>0</v>
      </c>
      <c r="BM112" s="7">
        <v>0</v>
      </c>
      <c r="BN112" s="7">
        <v>0</v>
      </c>
      <c r="BO112" s="6"/>
      <c r="BP112" s="6">
        <f>IF(EX112&gt;=70, 6, 0)</f>
        <v>0</v>
      </c>
      <c r="BQ112" s="6">
        <v>0</v>
      </c>
      <c r="BR112" s="7"/>
      <c r="BS112" s="7">
        <v>0</v>
      </c>
      <c r="BT112" s="7">
        <v>0</v>
      </c>
      <c r="BU112" s="6"/>
      <c r="BV112" s="6">
        <v>0</v>
      </c>
      <c r="BW112" s="6">
        <f>IF(EI112&gt;=70, 5, 0)</f>
        <v>0</v>
      </c>
      <c r="BX112" s="6">
        <v>0</v>
      </c>
      <c r="BY112" s="6">
        <v>0</v>
      </c>
      <c r="BZ112" s="6">
        <v>0</v>
      </c>
      <c r="CA112" s="6">
        <v>0</v>
      </c>
      <c r="CB112" s="6">
        <v>0</v>
      </c>
      <c r="CC112" s="6">
        <v>0</v>
      </c>
      <c r="CD112" s="6">
        <v>0</v>
      </c>
      <c r="CE112" s="6">
        <v>0</v>
      </c>
      <c r="CF112" s="6">
        <v>0</v>
      </c>
      <c r="CG112" s="6">
        <v>0</v>
      </c>
      <c r="CH112" s="6">
        <v>0</v>
      </c>
      <c r="CI112" s="6">
        <v>-5</v>
      </c>
      <c r="CJ112" s="7">
        <v>0</v>
      </c>
      <c r="CK112" s="7">
        <v>-5</v>
      </c>
      <c r="CL112" s="7">
        <v>0</v>
      </c>
      <c r="CM112" s="6">
        <v>0</v>
      </c>
      <c r="CN112" s="6">
        <f>IF(EQ112&gt;=70, 5, 0)</f>
        <v>0</v>
      </c>
      <c r="CO112" s="6">
        <v>0</v>
      </c>
      <c r="CP112" s="6"/>
      <c r="CQ112" s="6">
        <v>0</v>
      </c>
      <c r="CR112" s="7"/>
      <c r="CS112" s="7">
        <f>IF(FA112&gt;=70, 6, 0)</f>
        <v>0</v>
      </c>
      <c r="CT112" s="7">
        <v>-5</v>
      </c>
      <c r="CU112" s="6"/>
      <c r="CV112" s="7">
        <v>0</v>
      </c>
      <c r="CW112" s="7">
        <v>0</v>
      </c>
      <c r="CX112" s="7">
        <v>10</v>
      </c>
      <c r="CY112" s="7">
        <v>0</v>
      </c>
      <c r="CZ112" s="7">
        <f>IF(AND(DQ112&gt;0,DU112&gt;0),4,0)</f>
        <v>0</v>
      </c>
      <c r="DA112" s="7">
        <f>IF(AND(ED112&gt;0,EI112&gt;0,EN112&gt;0),4,0)</f>
        <v>4</v>
      </c>
      <c r="DB112" s="7">
        <f>IF(SUM(BV112,BX112,CA112,CB112,CD112,CG112,CJ112,CK112,CM112,CO112)&gt;-1,4,0)</f>
        <v>0</v>
      </c>
      <c r="DC112" s="7">
        <f>IF(FA112&gt;0,4,0)</f>
        <v>0</v>
      </c>
      <c r="DD112" s="6"/>
      <c r="DE112" s="10">
        <f>SUM(AR112:DD112)</f>
        <v>-4</v>
      </c>
      <c r="DF112" s="10">
        <v>50</v>
      </c>
      <c r="DG112" s="17">
        <f>DE112+DF112</f>
        <v>46</v>
      </c>
      <c r="DH112" s="1">
        <v>82.86</v>
      </c>
      <c r="DI112" s="18">
        <v>75</v>
      </c>
      <c r="DJ112" s="18">
        <v>0</v>
      </c>
      <c r="DK112" s="29">
        <f>AVERAGE(DI112:DJ112)</f>
        <v>37.5</v>
      </c>
      <c r="DL112" s="1">
        <v>0</v>
      </c>
      <c r="DM112" s="29">
        <v>25</v>
      </c>
      <c r="DN112" s="1">
        <v>0</v>
      </c>
      <c r="DO112" s="1">
        <v>0</v>
      </c>
      <c r="DP112" s="1">
        <f>IF(DO112&gt;68, 68, DO112)</f>
        <v>0</v>
      </c>
      <c r="DQ112" s="1">
        <f>MAX(DN112,DP112)</f>
        <v>0</v>
      </c>
      <c r="DR112" s="29">
        <v>0</v>
      </c>
      <c r="DS112" s="29">
        <v>0</v>
      </c>
      <c r="DT112" s="29">
        <f>IF(DS112&gt;68,68,DS112)</f>
        <v>0</v>
      </c>
      <c r="DU112" s="29">
        <f>MAX(DR112,DT112)</f>
        <v>0</v>
      </c>
      <c r="DV112" s="18">
        <v>0</v>
      </c>
      <c r="DW112" s="18">
        <v>0</v>
      </c>
      <c r="DX112" s="1"/>
      <c r="DY112" s="15">
        <f>AVERAGE(DH112,DK112:DM112, DQ112, DU112)</f>
        <v>24.22666666666667</v>
      </c>
      <c r="DZ112" s="1">
        <v>33.33</v>
      </c>
      <c r="EA112" s="1">
        <v>40</v>
      </c>
      <c r="EB112" s="1">
        <v>0</v>
      </c>
      <c r="EC112" s="1">
        <f>IF(EB112&gt;68,68,EB112)</f>
        <v>0</v>
      </c>
      <c r="ED112" s="1">
        <f>MAX(DZ112:EA112,EC112)</f>
        <v>40</v>
      </c>
      <c r="EE112" s="29">
        <v>0</v>
      </c>
      <c r="EF112" s="29">
        <v>33.33</v>
      </c>
      <c r="EG112" s="29">
        <v>0</v>
      </c>
      <c r="EH112" s="29">
        <f>IF(EG112&gt;68,68,EG112)</f>
        <v>0</v>
      </c>
      <c r="EI112" s="29">
        <f>MAX(EE112:EF112)</f>
        <v>33.33</v>
      </c>
      <c r="EJ112" s="1">
        <v>0</v>
      </c>
      <c r="EK112" s="1">
        <v>46.67</v>
      </c>
      <c r="EL112" s="1">
        <v>0</v>
      </c>
      <c r="EM112" s="1">
        <f>IF(EL112&gt;68,68,EL112)</f>
        <v>0</v>
      </c>
      <c r="EN112" s="1">
        <f>MAX(EJ112:EK112,EM112)</f>
        <v>46.67</v>
      </c>
      <c r="EO112" s="29">
        <v>0</v>
      </c>
      <c r="EP112" s="29">
        <v>0</v>
      </c>
      <c r="EQ112" s="29"/>
      <c r="ER112" s="15">
        <f>AVERAGE(ED112,EI112,EN112,EQ112)</f>
        <v>40</v>
      </c>
      <c r="ES112" s="1">
        <v>20</v>
      </c>
      <c r="ET112" s="1">
        <v>0</v>
      </c>
      <c r="EU112" s="1">
        <f>MIN(MAX(ES112:ET112)+0.2*FA112, 100)</f>
        <v>20</v>
      </c>
      <c r="EV112" s="29">
        <v>41.67</v>
      </c>
      <c r="EW112" s="29">
        <v>0</v>
      </c>
      <c r="EX112" s="29">
        <f>MIN(MAX(EV112:EW112)+0.15*FA112, 100)</f>
        <v>41.67</v>
      </c>
      <c r="EY112" s="1">
        <v>0</v>
      </c>
      <c r="EZ112" s="1">
        <v>0</v>
      </c>
      <c r="FA112" s="1">
        <f>MAX(EY112:EZ112)</f>
        <v>0</v>
      </c>
      <c r="FB112" s="15">
        <f>AVERAGE(EU112,EX112,FA112)</f>
        <v>20.556666666666668</v>
      </c>
      <c r="FC112" s="3">
        <v>0.25</v>
      </c>
      <c r="FD112" s="3">
        <v>0.2</v>
      </c>
      <c r="FE112" s="3">
        <v>0.25</v>
      </c>
      <c r="FF112" s="3">
        <v>0.3</v>
      </c>
      <c r="FG112" s="25">
        <f>MIN(IF(C112="Yes",AQ112+DG112,0),100)</f>
        <v>48</v>
      </c>
      <c r="FH112" s="25">
        <f>IF(FL112&lt;0,FG112+FL112*-4,FG112)</f>
        <v>48</v>
      </c>
      <c r="FI112" s="25">
        <f>MIN(IF(C112="Yes",AQ112+DY112,0), 100)</f>
        <v>26.22666666666667</v>
      </c>
      <c r="FJ112" s="25">
        <f>MIN(IF(C112="Yes",AQ112+ER112,0),100)</f>
        <v>42</v>
      </c>
      <c r="FK112" s="25">
        <f>MIN(IF(C112="Yes",AQ112+FB112,0), 100)</f>
        <v>22.556666666666668</v>
      </c>
      <c r="FL112" s="26">
        <f>FC112*FG112+FD112*FI112+FE112*FJ112+FF112*FK112</f>
        <v>34.512333333333338</v>
      </c>
      <c r="FM112" s="26">
        <f>FC112*FH112+FD112*FI112+FE112*FJ112+FF112*FK112</f>
        <v>34.512333333333338</v>
      </c>
    </row>
    <row r="113" spans="1:169" customFormat="1" x14ac:dyDescent="0.3">
      <c r="A113">
        <v>1402019057</v>
      </c>
      <c r="B113" t="s">
        <v>106</v>
      </c>
      <c r="C113" s="2" t="s">
        <v>107</v>
      </c>
      <c r="D113" s="6"/>
      <c r="E113" s="6"/>
      <c r="F113" s="7"/>
      <c r="G113" s="7"/>
      <c r="H113" s="6">
        <v>0</v>
      </c>
      <c r="I113" s="6">
        <v>1</v>
      </c>
      <c r="J113" s="7">
        <v>1</v>
      </c>
      <c r="K113" s="7"/>
      <c r="L113" s="6"/>
      <c r="M113" s="8"/>
      <c r="N113" s="7"/>
      <c r="O113" s="7"/>
      <c r="P113" s="6"/>
      <c r="Q113" s="8"/>
      <c r="R113" s="7"/>
      <c r="S113" s="7">
        <v>1</v>
      </c>
      <c r="T113" s="6"/>
      <c r="U113" s="16"/>
      <c r="V113" s="7"/>
      <c r="W113" s="7"/>
      <c r="X113" s="6"/>
      <c r="Y113" s="6"/>
      <c r="Z113" s="7"/>
      <c r="AA113" s="7"/>
      <c r="AB113" s="6"/>
      <c r="AC113" s="6"/>
      <c r="AD113" s="7"/>
      <c r="AE113" s="8"/>
      <c r="AF113" s="10">
        <v>14</v>
      </c>
      <c r="AG113" s="10">
        <v>10</v>
      </c>
      <c r="AH113" s="10">
        <f>COUNT(D113:AE113)</f>
        <v>4</v>
      </c>
      <c r="AI113" s="22">
        <f>IF(C113="Yes",(AF113-AH113+(DG113-50)/AG113)/AF113,0)</f>
        <v>0.8571428571428571</v>
      </c>
      <c r="AJ113" s="11">
        <f>SUM(D113:AE113)</f>
        <v>3</v>
      </c>
      <c r="AK113" s="10">
        <f>MAX(AJ113-AL113-AM113,0)*-1</f>
        <v>0</v>
      </c>
      <c r="AL113" s="10">
        <v>10</v>
      </c>
      <c r="AM113" s="10">
        <v>3</v>
      </c>
      <c r="AN113" s="7">
        <f>AJ113+AK113+AO113</f>
        <v>3</v>
      </c>
      <c r="AO113" s="6"/>
      <c r="AP113" s="3">
        <v>0.5</v>
      </c>
      <c r="AQ113" s="15">
        <f>MIN(AN113,AL113)*AP113</f>
        <v>1.5</v>
      </c>
      <c r="AR113" s="6">
        <v>0</v>
      </c>
      <c r="AS113" s="6">
        <v>0</v>
      </c>
      <c r="AT113" s="6">
        <v>0</v>
      </c>
      <c r="AU113" s="6">
        <v>0</v>
      </c>
      <c r="AV113" s="7"/>
      <c r="AW113" s="7">
        <v>0</v>
      </c>
      <c r="AX113" s="7"/>
      <c r="AY113" s="7">
        <v>-5</v>
      </c>
      <c r="AZ113" s="6"/>
      <c r="BA113" s="6">
        <v>0</v>
      </c>
      <c r="BB113" s="6"/>
      <c r="BC113" s="6">
        <v>0</v>
      </c>
      <c r="BD113" s="7"/>
      <c r="BE113" s="7">
        <f>IF(ED113&gt;=70, 5, 0)</f>
        <v>0</v>
      </c>
      <c r="BF113" s="7"/>
      <c r="BG113" s="7"/>
      <c r="BH113" s="7">
        <v>-5</v>
      </c>
      <c r="BI113" s="6"/>
      <c r="BJ113" s="6">
        <f>IF(EU113&gt;=70, 6, 0)</f>
        <v>0</v>
      </c>
      <c r="BK113" s="6">
        <v>0</v>
      </c>
      <c r="BL113" s="7">
        <v>0</v>
      </c>
      <c r="BM113" s="7">
        <v>0</v>
      </c>
      <c r="BN113" s="7">
        <v>0</v>
      </c>
      <c r="BO113" s="6"/>
      <c r="BP113" s="6">
        <f>IF(EX113&gt;=70, 6, 0)</f>
        <v>0</v>
      </c>
      <c r="BQ113" s="6">
        <v>0</v>
      </c>
      <c r="BR113" s="7"/>
      <c r="BS113" s="7">
        <v>0</v>
      </c>
      <c r="BT113" s="7">
        <v>-5</v>
      </c>
      <c r="BU113" s="6">
        <v>5</v>
      </c>
      <c r="BV113" s="6">
        <v>0</v>
      </c>
      <c r="BW113" s="6">
        <f>IF(EI113&gt;=70, 5, 0)</f>
        <v>0</v>
      </c>
      <c r="BX113" s="6">
        <v>0</v>
      </c>
      <c r="BY113" s="6">
        <v>0</v>
      </c>
      <c r="BZ113" s="6">
        <v>0</v>
      </c>
      <c r="CA113" s="6">
        <v>0</v>
      </c>
      <c r="CB113" s="6">
        <v>0</v>
      </c>
      <c r="CC113" s="6">
        <v>0</v>
      </c>
      <c r="CD113" s="6">
        <v>0</v>
      </c>
      <c r="CE113" s="6">
        <v>0</v>
      </c>
      <c r="CF113" s="6">
        <v>0</v>
      </c>
      <c r="CG113" s="6">
        <v>0</v>
      </c>
      <c r="CH113" s="6">
        <v>0</v>
      </c>
      <c r="CI113" s="6">
        <v>0</v>
      </c>
      <c r="CJ113" s="7">
        <v>0</v>
      </c>
      <c r="CK113" s="7">
        <v>0</v>
      </c>
      <c r="CL113" s="7">
        <v>-5</v>
      </c>
      <c r="CM113" s="6">
        <v>-5</v>
      </c>
      <c r="CN113" s="6">
        <f>IF(EQ113&gt;=70, 5, 0)</f>
        <v>0</v>
      </c>
      <c r="CO113" s="6">
        <v>-5</v>
      </c>
      <c r="CP113" s="6"/>
      <c r="CQ113" s="6">
        <v>-5</v>
      </c>
      <c r="CR113" s="7"/>
      <c r="CS113" s="7">
        <f>IF(FA113&gt;=70, 6, 0)</f>
        <v>0</v>
      </c>
      <c r="CT113" s="7">
        <v>-5</v>
      </c>
      <c r="CU113" s="6">
        <v>20</v>
      </c>
      <c r="CV113" s="7">
        <v>0</v>
      </c>
      <c r="CW113" s="7">
        <v>0</v>
      </c>
      <c r="CX113" s="7">
        <v>25</v>
      </c>
      <c r="CY113" s="7">
        <v>6</v>
      </c>
      <c r="CZ113" s="7">
        <f>IF(AND(DQ113&gt;0,DU113&gt;0),4,0)</f>
        <v>0</v>
      </c>
      <c r="DA113" s="7">
        <f>IF(AND(ED113&gt;0,EI113&gt;0,EN113&gt;0),4,0)</f>
        <v>4</v>
      </c>
      <c r="DB113" s="7">
        <f>IF(SUM(BV113,BX113,CA113,CB113,CD113,CG113,CJ113,CK113,CM113,CO113)&gt;-1,4,0)</f>
        <v>0</v>
      </c>
      <c r="DC113" s="7">
        <f>IF(FA113&gt;0,4,0)</f>
        <v>0</v>
      </c>
      <c r="DD113" s="6"/>
      <c r="DE113" s="10">
        <f>SUM(AR113:DD113)</f>
        <v>20</v>
      </c>
      <c r="DF113" s="10">
        <v>50</v>
      </c>
      <c r="DG113" s="17">
        <f>DE113+DF113</f>
        <v>70</v>
      </c>
      <c r="DH113" s="1">
        <v>28.57</v>
      </c>
      <c r="DI113" s="18">
        <v>25</v>
      </c>
      <c r="DJ113" s="18">
        <v>100</v>
      </c>
      <c r="DK113" s="29">
        <f>AVERAGE(DI113:DJ113)</f>
        <v>62.5</v>
      </c>
      <c r="DL113" s="1">
        <v>0</v>
      </c>
      <c r="DM113" s="29">
        <v>65</v>
      </c>
      <c r="DN113" s="1">
        <v>0</v>
      </c>
      <c r="DO113" s="1">
        <v>0</v>
      </c>
      <c r="DP113" s="1">
        <f>IF(DO113&gt;68, 68, DO113)</f>
        <v>0</v>
      </c>
      <c r="DQ113" s="1">
        <f>MAX(DN113,DP113)</f>
        <v>0</v>
      </c>
      <c r="DR113" s="29">
        <v>0</v>
      </c>
      <c r="DS113" s="29"/>
      <c r="DT113" s="29">
        <f>IF(DS113&gt;68,68,DS113)</f>
        <v>0</v>
      </c>
      <c r="DU113" s="29">
        <f>MAX(DR113,DT113)</f>
        <v>0</v>
      </c>
      <c r="DV113" s="18">
        <v>0</v>
      </c>
      <c r="DW113" s="18">
        <v>0</v>
      </c>
      <c r="DX113" s="1"/>
      <c r="DY113" s="15">
        <f>AVERAGE(DH113,DK113:DM113, DQ113, DU113)</f>
        <v>26.011666666666667</v>
      </c>
      <c r="DZ113" s="1">
        <v>33.33</v>
      </c>
      <c r="EA113" s="1">
        <v>40</v>
      </c>
      <c r="EB113" s="1">
        <v>0</v>
      </c>
      <c r="EC113" s="1">
        <f>IF(EB113&gt;68,68,EB113)</f>
        <v>0</v>
      </c>
      <c r="ED113" s="1">
        <f>MAX(DZ113:EA113,EC113)</f>
        <v>40</v>
      </c>
      <c r="EE113" s="29">
        <v>16.670000000000002</v>
      </c>
      <c r="EF113" s="29">
        <v>0</v>
      </c>
      <c r="EG113" s="29">
        <v>0</v>
      </c>
      <c r="EH113" s="29">
        <f>IF(EG113&gt;68,68,EG113)</f>
        <v>0</v>
      </c>
      <c r="EI113" s="29">
        <f>MAX(EE113:EF113)</f>
        <v>16.670000000000002</v>
      </c>
      <c r="EJ113" s="1">
        <v>16.670000000000002</v>
      </c>
      <c r="EK113" s="1">
        <v>0</v>
      </c>
      <c r="EL113" s="1">
        <v>0</v>
      </c>
      <c r="EM113" s="1">
        <f>IF(EL113&gt;68,68,EL113)</f>
        <v>0</v>
      </c>
      <c r="EN113" s="1">
        <f>MAX(EJ113:EK113,EM113)</f>
        <v>16.670000000000002</v>
      </c>
      <c r="EO113" s="29">
        <v>0</v>
      </c>
      <c r="EP113" s="29">
        <v>0</v>
      </c>
      <c r="EQ113" s="29"/>
      <c r="ER113" s="15">
        <f>AVERAGE(ED113,EI113,EN113,EQ113)</f>
        <v>24.446666666666669</v>
      </c>
      <c r="ES113" s="1">
        <v>0</v>
      </c>
      <c r="ET113" s="1">
        <v>0</v>
      </c>
      <c r="EU113" s="1">
        <f>MIN(MAX(ES113:ET113)+0.2*FA113, 100)</f>
        <v>0</v>
      </c>
      <c r="EV113" s="29">
        <v>41.67</v>
      </c>
      <c r="EW113" s="29">
        <v>0</v>
      </c>
      <c r="EX113" s="29">
        <f>MIN(MAX(EV113:EW113)+0.15*FA113, 100)</f>
        <v>41.67</v>
      </c>
      <c r="EY113" s="1">
        <v>0</v>
      </c>
      <c r="EZ113" s="1">
        <v>0</v>
      </c>
      <c r="FA113" s="1">
        <f>MAX(EY113:EZ113)</f>
        <v>0</v>
      </c>
      <c r="FB113" s="15">
        <f>AVERAGE(EU113,EX113,FA113)</f>
        <v>13.89</v>
      </c>
      <c r="FC113" s="3">
        <v>0.25</v>
      </c>
      <c r="FD113" s="3">
        <v>0.2</v>
      </c>
      <c r="FE113" s="3">
        <v>0.25</v>
      </c>
      <c r="FF113" s="3">
        <v>0.3</v>
      </c>
      <c r="FG113" s="25">
        <f>MIN(IF(C113="Yes",AQ113+DG113,0),100)</f>
        <v>71.5</v>
      </c>
      <c r="FH113" s="25">
        <f>IF(FL113&lt;0,FG113+FL113*-4,FG113)</f>
        <v>71.5</v>
      </c>
      <c r="FI113" s="25">
        <f>MIN(IF(C113="Yes",AQ113+DY113,0), 100)</f>
        <v>27.511666666666667</v>
      </c>
      <c r="FJ113" s="25">
        <f>MIN(IF(C113="Yes",AQ113+ER113,0),100)</f>
        <v>25.946666666666669</v>
      </c>
      <c r="FK113" s="25">
        <f>MIN(IF(C113="Yes",AQ113+FB113,0), 100)</f>
        <v>15.39</v>
      </c>
      <c r="FL113" s="26">
        <f>FC113*FG113+FD113*FI113+FE113*FJ113+FF113*FK113</f>
        <v>34.481000000000002</v>
      </c>
      <c r="FM113" s="26">
        <f>FC113*FH113+FD113*FI113+FE113*FJ113+FF113*FK113</f>
        <v>34.481000000000002</v>
      </c>
    </row>
    <row r="114" spans="1:169" customFormat="1" x14ac:dyDescent="0.3">
      <c r="A114">
        <v>1402018095</v>
      </c>
      <c r="B114" t="s">
        <v>106</v>
      </c>
      <c r="C114" s="2" t="s">
        <v>107</v>
      </c>
      <c r="D114" s="6"/>
      <c r="E114" s="6"/>
      <c r="F114" s="7"/>
      <c r="G114" s="7"/>
      <c r="H114" s="6">
        <v>0</v>
      </c>
      <c r="I114" s="6">
        <v>1</v>
      </c>
      <c r="J114" s="7"/>
      <c r="K114" s="7"/>
      <c r="L114" s="6"/>
      <c r="M114" s="8"/>
      <c r="N114" s="7"/>
      <c r="O114" s="7"/>
      <c r="P114" s="6"/>
      <c r="Q114" s="8"/>
      <c r="R114" s="7">
        <v>0</v>
      </c>
      <c r="S114" s="7"/>
      <c r="T114" s="6"/>
      <c r="U114" s="6"/>
      <c r="V114" s="7"/>
      <c r="W114" s="7"/>
      <c r="X114" s="6"/>
      <c r="Y114" s="6"/>
      <c r="Z114" s="7"/>
      <c r="AA114" s="7"/>
      <c r="AB114" s="6"/>
      <c r="AC114" s="6"/>
      <c r="AD114" s="7"/>
      <c r="AE114" s="8"/>
      <c r="AF114" s="10">
        <v>14</v>
      </c>
      <c r="AG114" s="10">
        <v>10</v>
      </c>
      <c r="AH114" s="10">
        <f>COUNT(D114:AE114)</f>
        <v>3</v>
      </c>
      <c r="AI114" s="22">
        <f>IF(C114="Yes",(AF114-AH114+(DG114-50)/AG114)/AF114,0)</f>
        <v>1.0642857142857143</v>
      </c>
      <c r="AJ114" s="11">
        <f>SUM(D114:AE114)</f>
        <v>1</v>
      </c>
      <c r="AK114" s="10">
        <f>MAX(AJ114-AL114-AM114,0)*-1</f>
        <v>0</v>
      </c>
      <c r="AL114" s="10">
        <v>10</v>
      </c>
      <c r="AM114" s="10">
        <v>3</v>
      </c>
      <c r="AN114" s="7">
        <f>AJ114+AK114+AO114</f>
        <v>1</v>
      </c>
      <c r="AO114" s="6"/>
      <c r="AP114" s="3">
        <v>0.5</v>
      </c>
      <c r="AQ114" s="15">
        <f>MIN(AN114,AL114)*AP114</f>
        <v>0.5</v>
      </c>
      <c r="AR114" s="6">
        <v>0</v>
      </c>
      <c r="AS114" s="6">
        <v>0</v>
      </c>
      <c r="AT114" s="6">
        <v>0</v>
      </c>
      <c r="AU114" s="6">
        <v>0</v>
      </c>
      <c r="AV114" s="7"/>
      <c r="AW114" s="7">
        <v>0</v>
      </c>
      <c r="AX114" s="7"/>
      <c r="AY114" s="7">
        <v>0</v>
      </c>
      <c r="AZ114" s="6"/>
      <c r="BA114" s="6">
        <v>0</v>
      </c>
      <c r="BB114" s="6"/>
      <c r="BC114" s="6">
        <v>0</v>
      </c>
      <c r="BD114" s="7"/>
      <c r="BE114" s="7">
        <f>IF(ED114&gt;=70, 5, 0)</f>
        <v>0</v>
      </c>
      <c r="BF114" s="7"/>
      <c r="BG114" s="7"/>
      <c r="BH114" s="7">
        <v>0</v>
      </c>
      <c r="BI114" s="6"/>
      <c r="BJ114" s="6">
        <f>IF(EU114&gt;=70, 6, 0)</f>
        <v>0</v>
      </c>
      <c r="BK114" s="6">
        <v>0</v>
      </c>
      <c r="BL114" s="7">
        <v>0</v>
      </c>
      <c r="BM114" s="7">
        <v>-5</v>
      </c>
      <c r="BN114" s="7">
        <v>0</v>
      </c>
      <c r="BO114" s="6"/>
      <c r="BP114" s="6">
        <f>IF(EX114&gt;=70, 6, 0)</f>
        <v>0</v>
      </c>
      <c r="BQ114" s="6">
        <v>0</v>
      </c>
      <c r="BR114" s="7"/>
      <c r="BS114" s="7">
        <v>0</v>
      </c>
      <c r="BT114" s="7">
        <v>0</v>
      </c>
      <c r="BU114" s="6"/>
      <c r="BV114" s="6">
        <v>0</v>
      </c>
      <c r="BW114" s="6">
        <f>IF(EI114&gt;=70, 5, 0)</f>
        <v>0</v>
      </c>
      <c r="BX114" s="6">
        <v>0</v>
      </c>
      <c r="BY114" s="6">
        <v>0</v>
      </c>
      <c r="BZ114" s="6">
        <v>0</v>
      </c>
      <c r="CA114" s="6">
        <v>0</v>
      </c>
      <c r="CB114" s="6">
        <v>0</v>
      </c>
      <c r="CC114" s="6">
        <v>0</v>
      </c>
      <c r="CD114" s="6">
        <v>0</v>
      </c>
      <c r="CE114" s="6">
        <v>0</v>
      </c>
      <c r="CF114" s="6">
        <v>0</v>
      </c>
      <c r="CG114" s="6">
        <v>0</v>
      </c>
      <c r="CH114" s="6">
        <v>0</v>
      </c>
      <c r="CI114" s="6">
        <v>0</v>
      </c>
      <c r="CJ114" s="7">
        <v>0</v>
      </c>
      <c r="CK114" s="7">
        <v>0</v>
      </c>
      <c r="CL114" s="7">
        <v>0</v>
      </c>
      <c r="CM114" s="6">
        <v>0</v>
      </c>
      <c r="CN114" s="6">
        <f>IF(EQ114&gt;=70, 5, 0)</f>
        <v>0</v>
      </c>
      <c r="CO114" s="6">
        <v>0</v>
      </c>
      <c r="CP114" s="6"/>
      <c r="CQ114" s="6">
        <v>-5</v>
      </c>
      <c r="CR114" s="7"/>
      <c r="CS114" s="7">
        <f>IF(FA114&gt;=70, 6, 0)</f>
        <v>0</v>
      </c>
      <c r="CT114" s="7">
        <v>-5</v>
      </c>
      <c r="CU114" s="6">
        <v>20</v>
      </c>
      <c r="CV114" s="7">
        <v>0</v>
      </c>
      <c r="CW114" s="7">
        <v>0</v>
      </c>
      <c r="CX114" s="7">
        <v>15</v>
      </c>
      <c r="CY114" s="7">
        <v>6</v>
      </c>
      <c r="CZ114" s="7">
        <f>IF(AND(DQ114&gt;0,DU114&gt;0),4,0)</f>
        <v>0</v>
      </c>
      <c r="DA114" s="7">
        <f>IF(AND(ED114&gt;0,EI114&gt;0,EN114&gt;0),4,0)</f>
        <v>4</v>
      </c>
      <c r="DB114" s="7">
        <f>IF(SUM(BV114,BX114,CA114,CB114,CD114,CG114,CJ114,CK114,CM114,CO114)&gt;-1,4,0)</f>
        <v>4</v>
      </c>
      <c r="DC114" s="7">
        <f>IF(FA114&gt;0,4,0)</f>
        <v>0</v>
      </c>
      <c r="DD114" s="6">
        <v>5</v>
      </c>
      <c r="DE114" s="10">
        <f>SUM(AR114:DD114)</f>
        <v>39</v>
      </c>
      <c r="DF114" s="10">
        <v>50</v>
      </c>
      <c r="DG114" s="17">
        <f>DE114+DF114</f>
        <v>89</v>
      </c>
      <c r="DH114" s="1">
        <v>22.86</v>
      </c>
      <c r="DI114" s="18">
        <v>50</v>
      </c>
      <c r="DJ114" s="18">
        <v>100</v>
      </c>
      <c r="DK114" s="29">
        <f>AVERAGE(DI114:DJ114)</f>
        <v>75</v>
      </c>
      <c r="DL114" s="1">
        <v>0</v>
      </c>
      <c r="DM114" s="29">
        <v>25</v>
      </c>
      <c r="DN114" s="1">
        <v>0</v>
      </c>
      <c r="DO114" s="1">
        <v>0</v>
      </c>
      <c r="DP114" s="1">
        <f>IF(DO114&gt;68, 68, DO114)</f>
        <v>0</v>
      </c>
      <c r="DQ114" s="1">
        <f>MAX(DN114,DP114)</f>
        <v>0</v>
      </c>
      <c r="DR114" s="29">
        <v>0</v>
      </c>
      <c r="DS114" s="29"/>
      <c r="DT114" s="29">
        <f>IF(DS114&gt;68,68,DS114)</f>
        <v>0</v>
      </c>
      <c r="DU114" s="29">
        <f>MAX(DR114,DT114)</f>
        <v>0</v>
      </c>
      <c r="DV114" s="18">
        <v>0</v>
      </c>
      <c r="DW114" s="18">
        <v>0</v>
      </c>
      <c r="DX114" s="1"/>
      <c r="DY114" s="15">
        <f>AVERAGE(DH114,DK114:DM114, DQ114, DU114)</f>
        <v>20.476666666666667</v>
      </c>
      <c r="DZ114" s="1">
        <v>0</v>
      </c>
      <c r="EA114" s="1">
        <v>40</v>
      </c>
      <c r="EB114" s="1">
        <v>0</v>
      </c>
      <c r="EC114" s="1">
        <f>IF(EB114&gt;68,68,EB114)</f>
        <v>0</v>
      </c>
      <c r="ED114" s="1">
        <f>MAX(DZ114:EA114,EC114)</f>
        <v>40</v>
      </c>
      <c r="EE114" s="29">
        <v>11.11</v>
      </c>
      <c r="EF114" s="29">
        <v>6.67</v>
      </c>
      <c r="EG114" s="29">
        <v>0</v>
      </c>
      <c r="EH114" s="29">
        <f>IF(EG114&gt;68,68,EG114)</f>
        <v>0</v>
      </c>
      <c r="EI114" s="29">
        <f>MAX(EE114:EF114)</f>
        <v>11.11</v>
      </c>
      <c r="EJ114" s="1">
        <v>11.11</v>
      </c>
      <c r="EK114" s="1">
        <v>0</v>
      </c>
      <c r="EL114" s="1">
        <v>0</v>
      </c>
      <c r="EM114" s="1">
        <f>IF(EL114&gt;68,68,EL114)</f>
        <v>0</v>
      </c>
      <c r="EN114" s="1">
        <f>MAX(EJ114:EK114,EM114)</f>
        <v>11.11</v>
      </c>
      <c r="EO114" s="29">
        <v>0</v>
      </c>
      <c r="EP114" s="29">
        <v>0</v>
      </c>
      <c r="EQ114" s="29"/>
      <c r="ER114" s="15">
        <f>AVERAGE(ED114,EI114,EN114,EQ114)</f>
        <v>20.74</v>
      </c>
      <c r="ES114" s="1">
        <v>0</v>
      </c>
      <c r="ET114" s="1">
        <v>0</v>
      </c>
      <c r="EU114" s="1">
        <f>MIN(MAX(ES114:ET114)+0.2*FA114, 100)</f>
        <v>0</v>
      </c>
      <c r="EV114" s="29">
        <v>10.42</v>
      </c>
      <c r="EW114" s="29">
        <v>0</v>
      </c>
      <c r="EX114" s="29">
        <f>MIN(MAX(EV114:EW114)+0.15*FA114, 100)</f>
        <v>10.42</v>
      </c>
      <c r="EY114" s="1">
        <v>0</v>
      </c>
      <c r="EZ114" s="1">
        <v>0</v>
      </c>
      <c r="FA114" s="1">
        <f>MAX(EY114:EZ114)</f>
        <v>0</v>
      </c>
      <c r="FB114" s="15">
        <f>AVERAGE(EU114,EX114,FA114)</f>
        <v>3.4733333333333332</v>
      </c>
      <c r="FC114" s="3">
        <v>0.25</v>
      </c>
      <c r="FD114" s="3">
        <v>0.2</v>
      </c>
      <c r="FE114" s="3">
        <v>0.25</v>
      </c>
      <c r="FF114" s="3">
        <v>0.3</v>
      </c>
      <c r="FG114" s="25">
        <f>MIN(IF(C114="Yes",AQ114+DG114,0),100)</f>
        <v>89.5</v>
      </c>
      <c r="FH114" s="25">
        <f>IF(FL114&lt;0,FG114+FL114*-4,FG114)</f>
        <v>89.5</v>
      </c>
      <c r="FI114" s="25">
        <f>MIN(IF(C114="Yes",AQ114+DY114,0), 100)</f>
        <v>20.976666666666667</v>
      </c>
      <c r="FJ114" s="25">
        <f>MIN(IF(C114="Yes",AQ114+ER114,0),100)</f>
        <v>21.24</v>
      </c>
      <c r="FK114" s="25">
        <f>MIN(IF(C114="Yes",AQ114+FB114,0), 100)</f>
        <v>3.9733333333333332</v>
      </c>
      <c r="FL114" s="26">
        <f>FC114*FG114+FD114*FI114+FE114*FJ114+FF114*FK114</f>
        <v>33.072333333333333</v>
      </c>
      <c r="FM114" s="26">
        <f>FC114*FH114+FD114*FI114+FE114*FJ114+FF114*FK114</f>
        <v>33.072333333333333</v>
      </c>
    </row>
    <row r="115" spans="1:169" customFormat="1" x14ac:dyDescent="0.3">
      <c r="A115">
        <v>1402019047</v>
      </c>
      <c r="B115" t="s">
        <v>106</v>
      </c>
      <c r="C115" s="2" t="s">
        <v>107</v>
      </c>
      <c r="D115" s="6">
        <v>1</v>
      </c>
      <c r="E115" s="6"/>
      <c r="F115" s="7"/>
      <c r="G115" s="7"/>
      <c r="H115" s="6">
        <v>1</v>
      </c>
      <c r="I115" s="6">
        <v>1</v>
      </c>
      <c r="J115" s="7"/>
      <c r="K115" s="7"/>
      <c r="L115" s="6"/>
      <c r="M115" s="8"/>
      <c r="N115" s="7"/>
      <c r="O115" s="7"/>
      <c r="P115" s="6"/>
      <c r="Q115" s="8"/>
      <c r="R115" s="7"/>
      <c r="S115" s="7"/>
      <c r="T115" s="6"/>
      <c r="U115" s="6"/>
      <c r="V115" s="7">
        <v>1</v>
      </c>
      <c r="W115" s="7"/>
      <c r="X115" s="6"/>
      <c r="Y115" s="6"/>
      <c r="Z115" s="7"/>
      <c r="AA115" s="7"/>
      <c r="AB115" s="6"/>
      <c r="AC115" s="6"/>
      <c r="AD115" s="7"/>
      <c r="AE115" s="8"/>
      <c r="AF115" s="10">
        <v>14</v>
      </c>
      <c r="AG115" s="10">
        <v>10</v>
      </c>
      <c r="AH115" s="10">
        <f>COUNT(D115:AE115)</f>
        <v>4</v>
      </c>
      <c r="AI115" s="22">
        <f>IF(C115="Yes",(AF115-AH115+(DG115-50)/AG115)/AF115,0)</f>
        <v>0.6</v>
      </c>
      <c r="AJ115" s="11">
        <f>SUM(D115:AE115)</f>
        <v>4</v>
      </c>
      <c r="AK115" s="10">
        <f>MAX(AJ115-AL115-AM115,0)*-1</f>
        <v>0</v>
      </c>
      <c r="AL115" s="10">
        <v>10</v>
      </c>
      <c r="AM115" s="10">
        <v>3</v>
      </c>
      <c r="AN115" s="7">
        <f>AJ115+AK115+AO115</f>
        <v>4</v>
      </c>
      <c r="AO115" s="6"/>
      <c r="AP115" s="3">
        <v>0.5</v>
      </c>
      <c r="AQ115" s="15">
        <f>MIN(AN115,AL115)*AP115</f>
        <v>2</v>
      </c>
      <c r="AR115" s="6">
        <v>0</v>
      </c>
      <c r="AS115" s="6">
        <v>0</v>
      </c>
      <c r="AT115" s="6">
        <v>3</v>
      </c>
      <c r="AU115" s="6">
        <v>0</v>
      </c>
      <c r="AV115" s="7"/>
      <c r="AW115" s="7">
        <v>-5</v>
      </c>
      <c r="AX115" s="7"/>
      <c r="AY115" s="7">
        <v>-5</v>
      </c>
      <c r="AZ115" s="6"/>
      <c r="BA115" s="6">
        <v>3</v>
      </c>
      <c r="BB115" s="6"/>
      <c r="BC115" s="6">
        <v>0</v>
      </c>
      <c r="BD115" s="7"/>
      <c r="BE115" s="7">
        <f>IF(ED115&gt;=70, 5, 0)</f>
        <v>0</v>
      </c>
      <c r="BF115" s="7"/>
      <c r="BG115" s="7"/>
      <c r="BH115" s="7">
        <v>0</v>
      </c>
      <c r="BI115" s="6"/>
      <c r="BJ115" s="6">
        <f>IF(EU115&gt;=70, 6, 0)</f>
        <v>0</v>
      </c>
      <c r="BK115" s="6">
        <v>-5</v>
      </c>
      <c r="BL115" s="7">
        <v>0</v>
      </c>
      <c r="BM115" s="7">
        <v>-5</v>
      </c>
      <c r="BN115" s="7">
        <v>0</v>
      </c>
      <c r="BO115" s="6">
        <v>2</v>
      </c>
      <c r="BP115" s="6">
        <f>IF(EX115&gt;=70, 6, 0)</f>
        <v>0</v>
      </c>
      <c r="BQ115" s="6">
        <v>0</v>
      </c>
      <c r="BR115" s="7"/>
      <c r="BS115" s="7">
        <v>0</v>
      </c>
      <c r="BT115" s="7">
        <v>-5</v>
      </c>
      <c r="BU115" s="6"/>
      <c r="BV115" s="6">
        <v>0</v>
      </c>
      <c r="BW115" s="6">
        <f>IF(EI115&gt;=70, 5, 0)</f>
        <v>0</v>
      </c>
      <c r="BX115" s="6">
        <v>0</v>
      </c>
      <c r="BY115" s="6">
        <v>0</v>
      </c>
      <c r="BZ115" s="6">
        <v>0</v>
      </c>
      <c r="CA115" s="6">
        <v>0</v>
      </c>
      <c r="CB115" s="6">
        <v>0</v>
      </c>
      <c r="CC115" s="6">
        <v>0</v>
      </c>
      <c r="CD115" s="6">
        <v>0</v>
      </c>
      <c r="CE115" s="6">
        <v>0</v>
      </c>
      <c r="CF115" s="6">
        <v>0</v>
      </c>
      <c r="CG115" s="6">
        <v>0</v>
      </c>
      <c r="CH115" s="6">
        <v>0</v>
      </c>
      <c r="CI115" s="6">
        <v>0</v>
      </c>
      <c r="CJ115" s="7">
        <v>0</v>
      </c>
      <c r="CK115" s="7">
        <v>-5</v>
      </c>
      <c r="CL115" s="7">
        <v>-5</v>
      </c>
      <c r="CM115" s="6">
        <v>0</v>
      </c>
      <c r="CN115" s="6">
        <f>IF(EQ115&gt;=70, 5, 0)</f>
        <v>0</v>
      </c>
      <c r="CO115" s="6">
        <v>0</v>
      </c>
      <c r="CP115" s="6"/>
      <c r="CQ115" s="6">
        <v>0</v>
      </c>
      <c r="CR115" s="7"/>
      <c r="CS115" s="7">
        <f>IF(FA115&gt;=70, 6, 0)</f>
        <v>0</v>
      </c>
      <c r="CT115" s="7">
        <v>-5</v>
      </c>
      <c r="CU115" s="6"/>
      <c r="CV115" s="7">
        <v>0</v>
      </c>
      <c r="CW115" s="7">
        <v>6</v>
      </c>
      <c r="CX115" s="7">
        <v>0</v>
      </c>
      <c r="CY115" s="7">
        <v>6</v>
      </c>
      <c r="CZ115" s="7">
        <f>IF(AND(DQ115&gt;0,DU115&gt;0),4,0)</f>
        <v>0</v>
      </c>
      <c r="DA115" s="7">
        <f>IF(AND(ED115&gt;0,EI115&gt;0,EN115&gt;0),4,0)</f>
        <v>4</v>
      </c>
      <c r="DB115" s="7">
        <f>IF(SUM(BV115,BX115,CA115,CB115,CD115,CG115,CJ115,CK115,CM115,CO115)&gt;-1,4,0)</f>
        <v>0</v>
      </c>
      <c r="DC115" s="7">
        <f>IF(FA115&gt;0,4,0)</f>
        <v>0</v>
      </c>
      <c r="DD115" s="6"/>
      <c r="DE115" s="10">
        <f>SUM(AR115:DD115)</f>
        <v>-16</v>
      </c>
      <c r="DF115" s="10">
        <v>50</v>
      </c>
      <c r="DG115" s="17">
        <f>DE115+DF115</f>
        <v>34</v>
      </c>
      <c r="DH115" s="1">
        <v>68.569999999999993</v>
      </c>
      <c r="DI115" s="18">
        <v>0</v>
      </c>
      <c r="DJ115" s="18">
        <v>50</v>
      </c>
      <c r="DK115" s="29">
        <f>AVERAGE(DI115:DJ115)</f>
        <v>25</v>
      </c>
      <c r="DL115" s="1">
        <v>0</v>
      </c>
      <c r="DM115" s="29">
        <v>0</v>
      </c>
      <c r="DN115" s="1">
        <v>0</v>
      </c>
      <c r="DO115" s="1">
        <v>0</v>
      </c>
      <c r="DP115" s="1">
        <f>IF(DO115&gt;68, 68, DO115)</f>
        <v>0</v>
      </c>
      <c r="DQ115" s="1">
        <f>MAX(DN115,DP115)</f>
        <v>0</v>
      </c>
      <c r="DR115" s="29">
        <v>0</v>
      </c>
      <c r="DS115" s="29"/>
      <c r="DT115" s="29">
        <f>IF(DS115&gt;68,68,DS115)</f>
        <v>0</v>
      </c>
      <c r="DU115" s="29">
        <f>MAX(DR115,DT115)</f>
        <v>0</v>
      </c>
      <c r="DV115" s="18">
        <v>0</v>
      </c>
      <c r="DW115" s="18">
        <v>0</v>
      </c>
      <c r="DX115" s="1"/>
      <c r="DY115" s="15">
        <f>AVERAGE(DH115,DK115:DM115, DQ115, DU115)</f>
        <v>15.594999999999999</v>
      </c>
      <c r="DZ115" s="1">
        <v>40</v>
      </c>
      <c r="EA115" s="1">
        <v>46.67</v>
      </c>
      <c r="EB115" s="1">
        <v>0</v>
      </c>
      <c r="EC115" s="1">
        <f>IF(EB115&gt;68,68,EB115)</f>
        <v>0</v>
      </c>
      <c r="ED115" s="1">
        <f>MAX(DZ115:EA115,EC115)</f>
        <v>46.67</v>
      </c>
      <c r="EE115" s="29">
        <v>16.670000000000002</v>
      </c>
      <c r="EF115" s="29">
        <v>33.33</v>
      </c>
      <c r="EG115" s="29">
        <v>0</v>
      </c>
      <c r="EH115" s="29">
        <f>IF(EG115&gt;68,68,EG115)</f>
        <v>0</v>
      </c>
      <c r="EI115" s="29">
        <f>MAX(EE115:EF115)</f>
        <v>33.33</v>
      </c>
      <c r="EJ115" s="1">
        <v>16.670000000000002</v>
      </c>
      <c r="EK115" s="1">
        <v>86.67</v>
      </c>
      <c r="EL115" s="1">
        <v>0</v>
      </c>
      <c r="EM115" s="1">
        <f>IF(EL115&gt;68,68,EL115)</f>
        <v>0</v>
      </c>
      <c r="EN115" s="1">
        <f>MAX(EJ115:EK115,EM115)</f>
        <v>86.67</v>
      </c>
      <c r="EO115" s="29">
        <v>0</v>
      </c>
      <c r="EP115" s="29">
        <v>0</v>
      </c>
      <c r="EQ115" s="29"/>
      <c r="ER115" s="15">
        <f>AVERAGE(ED115,EI115,EN115,EQ115)</f>
        <v>55.556666666666672</v>
      </c>
      <c r="ES115" s="1">
        <v>0</v>
      </c>
      <c r="ET115" s="1">
        <v>0</v>
      </c>
      <c r="EU115" s="1">
        <f>MIN(MAX(ES115:ET115)+0.2*FA115, 100)</f>
        <v>0</v>
      </c>
      <c r="EV115" s="29">
        <v>50</v>
      </c>
      <c r="EW115" s="29">
        <v>0</v>
      </c>
      <c r="EX115" s="29">
        <f>MIN(MAX(EV115:EW115)+0.15*FA115, 100)</f>
        <v>50</v>
      </c>
      <c r="EY115" s="1">
        <v>0</v>
      </c>
      <c r="EZ115" s="1">
        <v>0</v>
      </c>
      <c r="FA115" s="1">
        <f>MAX(EY115:EZ115)</f>
        <v>0</v>
      </c>
      <c r="FB115" s="15">
        <f>AVERAGE(EU115,EX115,FA115)</f>
        <v>16.666666666666668</v>
      </c>
      <c r="FC115" s="3">
        <v>0.25</v>
      </c>
      <c r="FD115" s="3">
        <v>0.2</v>
      </c>
      <c r="FE115" s="3">
        <v>0.25</v>
      </c>
      <c r="FF115" s="3">
        <v>0.3</v>
      </c>
      <c r="FG115" s="25">
        <f>MIN(IF(C115="Yes",AQ115+DG115,0),100)</f>
        <v>36</v>
      </c>
      <c r="FH115" s="25">
        <f>IF(FL115&lt;0,FG115+FL115*-4,FG115)</f>
        <v>36</v>
      </c>
      <c r="FI115" s="25">
        <f>MIN(IF(C115="Yes",AQ115+DY115,0), 100)</f>
        <v>17.594999999999999</v>
      </c>
      <c r="FJ115" s="25">
        <f>MIN(IF(C115="Yes",AQ115+ER115,0),100)</f>
        <v>57.556666666666672</v>
      </c>
      <c r="FK115" s="25">
        <f>MIN(IF(C115="Yes",AQ115+FB115,0), 100)</f>
        <v>18.666666666666668</v>
      </c>
      <c r="FL115" s="26">
        <f>FC115*FG115+FD115*FI115+FE115*FJ115+FF115*FK115</f>
        <v>32.508166666666668</v>
      </c>
      <c r="FM115" s="26">
        <f>FC115*FH115+FD115*FI115+FE115*FJ115+FF115*FK115</f>
        <v>32.508166666666668</v>
      </c>
    </row>
    <row r="116" spans="1:169" customFormat="1" x14ac:dyDescent="0.3">
      <c r="A116">
        <v>1402019116</v>
      </c>
      <c r="B116" t="s">
        <v>106</v>
      </c>
      <c r="C116" s="2" t="s">
        <v>107</v>
      </c>
      <c r="D116" s="6"/>
      <c r="E116" s="6"/>
      <c r="F116" s="7"/>
      <c r="G116" s="7"/>
      <c r="H116" s="6">
        <v>0</v>
      </c>
      <c r="I116" s="6">
        <v>1</v>
      </c>
      <c r="J116" s="7"/>
      <c r="K116" s="7">
        <v>1</v>
      </c>
      <c r="L116" s="6"/>
      <c r="M116" s="8"/>
      <c r="N116" s="7"/>
      <c r="O116" s="7"/>
      <c r="P116" s="6">
        <v>1</v>
      </c>
      <c r="Q116" s="8"/>
      <c r="R116" s="7"/>
      <c r="S116" s="7"/>
      <c r="T116" s="6"/>
      <c r="U116" s="6"/>
      <c r="V116" s="7"/>
      <c r="W116" s="7"/>
      <c r="X116" s="6"/>
      <c r="Y116" s="6"/>
      <c r="Z116" s="7"/>
      <c r="AA116" s="7"/>
      <c r="AB116" s="6"/>
      <c r="AC116" s="6"/>
      <c r="AD116" s="7"/>
      <c r="AE116" s="8"/>
      <c r="AF116" s="10">
        <v>14</v>
      </c>
      <c r="AG116" s="10">
        <v>10</v>
      </c>
      <c r="AH116" s="10">
        <f>COUNT(D116:AE116)</f>
        <v>4</v>
      </c>
      <c r="AI116" s="22">
        <f>IF(C116="Yes",(AF116-AH116+(DG116-50)/AG116)/AF116,0)</f>
        <v>0.85</v>
      </c>
      <c r="AJ116" s="11">
        <f>SUM(D116:AE116)</f>
        <v>3</v>
      </c>
      <c r="AK116" s="10">
        <f>MAX(AJ116-AL116-AM116,0)*-1</f>
        <v>0</v>
      </c>
      <c r="AL116" s="10">
        <v>10</v>
      </c>
      <c r="AM116" s="10">
        <v>3</v>
      </c>
      <c r="AN116" s="7">
        <f>AJ116+AK116+AO116</f>
        <v>3</v>
      </c>
      <c r="AO116" s="6"/>
      <c r="AP116" s="3">
        <v>0.5</v>
      </c>
      <c r="AQ116" s="15">
        <f>MIN(AN116,AL116)*AP116</f>
        <v>1.5</v>
      </c>
      <c r="AR116" s="6">
        <v>0</v>
      </c>
      <c r="AS116" s="6">
        <v>0</v>
      </c>
      <c r="AT116" s="6">
        <v>1</v>
      </c>
      <c r="AU116" s="6">
        <v>0</v>
      </c>
      <c r="AV116" s="7"/>
      <c r="AW116" s="7">
        <v>0</v>
      </c>
      <c r="AX116" s="7"/>
      <c r="AY116" s="7">
        <v>0</v>
      </c>
      <c r="AZ116" s="6"/>
      <c r="BA116" s="6">
        <v>3</v>
      </c>
      <c r="BB116" s="6"/>
      <c r="BC116" s="6">
        <v>0</v>
      </c>
      <c r="BD116" s="7"/>
      <c r="BE116" s="7">
        <f>IF(ED116&gt;=70, 5, 0)</f>
        <v>0</v>
      </c>
      <c r="BF116" s="7"/>
      <c r="BG116" s="7"/>
      <c r="BH116" s="7">
        <v>0</v>
      </c>
      <c r="BI116" s="6"/>
      <c r="BJ116" s="6">
        <f>IF(EU116&gt;=70, 6, 0)</f>
        <v>0</v>
      </c>
      <c r="BK116" s="6">
        <v>0</v>
      </c>
      <c r="BL116" s="7">
        <v>0</v>
      </c>
      <c r="BM116" s="7">
        <v>-5</v>
      </c>
      <c r="BN116" s="7">
        <v>0</v>
      </c>
      <c r="BO116" s="6">
        <v>2</v>
      </c>
      <c r="BP116" s="6">
        <f>IF(EX116&gt;=70, 6, 0)</f>
        <v>0</v>
      </c>
      <c r="BQ116" s="6">
        <v>0</v>
      </c>
      <c r="BR116" s="7"/>
      <c r="BS116" s="7">
        <v>0</v>
      </c>
      <c r="BT116" s="7">
        <v>0</v>
      </c>
      <c r="BU116" s="6"/>
      <c r="BV116" s="6">
        <v>0</v>
      </c>
      <c r="BW116" s="6">
        <f>IF(EI116&gt;=70, 5, 0)</f>
        <v>0</v>
      </c>
      <c r="BX116" s="6">
        <v>0</v>
      </c>
      <c r="BY116" s="6">
        <v>0</v>
      </c>
      <c r="BZ116" s="6">
        <v>0</v>
      </c>
      <c r="CA116" s="6">
        <v>0</v>
      </c>
      <c r="CB116" s="6">
        <v>0</v>
      </c>
      <c r="CC116" s="6">
        <v>0</v>
      </c>
      <c r="CD116" s="6">
        <v>0</v>
      </c>
      <c r="CE116" s="6">
        <v>0</v>
      </c>
      <c r="CF116" s="6">
        <v>0</v>
      </c>
      <c r="CG116" s="6">
        <v>0</v>
      </c>
      <c r="CH116" s="6">
        <v>0</v>
      </c>
      <c r="CI116" s="6">
        <v>0</v>
      </c>
      <c r="CJ116" s="7">
        <v>0</v>
      </c>
      <c r="CK116" s="7">
        <v>0</v>
      </c>
      <c r="CL116" s="7">
        <v>-5</v>
      </c>
      <c r="CM116" s="6">
        <v>0</v>
      </c>
      <c r="CN116" s="6">
        <f>IF(EQ116&gt;=70, 5, 0)</f>
        <v>0</v>
      </c>
      <c r="CO116" s="6">
        <v>0</v>
      </c>
      <c r="CP116" s="6"/>
      <c r="CQ116" s="6">
        <v>0</v>
      </c>
      <c r="CR116" s="7"/>
      <c r="CS116" s="7">
        <f>IF(FA116&gt;=70, 6, 0)</f>
        <v>0</v>
      </c>
      <c r="CT116" s="7">
        <v>-5</v>
      </c>
      <c r="CU116" s="6">
        <v>20</v>
      </c>
      <c r="CV116" s="7">
        <v>0</v>
      </c>
      <c r="CW116" s="7">
        <v>0</v>
      </c>
      <c r="CX116" s="7">
        <v>0</v>
      </c>
      <c r="CY116" s="7">
        <v>0</v>
      </c>
      <c r="CZ116" s="7">
        <f>IF(AND(DQ116&gt;0,DU116&gt;0),4,0)</f>
        <v>0</v>
      </c>
      <c r="DA116" s="7">
        <f>IF(AND(ED116&gt;0,EI116&gt;0,EN116&gt;0),4,0)</f>
        <v>4</v>
      </c>
      <c r="DB116" s="7">
        <f>IF(SUM(BV116,BX116,CA116,CB116,CD116,CG116,CJ116,CK116,CM116,CO116)&gt;-1,4,0)</f>
        <v>4</v>
      </c>
      <c r="DC116" s="7">
        <f>IF(FA116&gt;0,4,0)</f>
        <v>0</v>
      </c>
      <c r="DD116" s="6"/>
      <c r="DE116" s="10">
        <f>SUM(AR116:DD116)</f>
        <v>19</v>
      </c>
      <c r="DF116" s="10">
        <v>50</v>
      </c>
      <c r="DG116" s="17">
        <f>DE116+DF116</f>
        <v>69</v>
      </c>
      <c r="DH116" s="1">
        <v>65.709999999999994</v>
      </c>
      <c r="DI116" s="18">
        <v>0</v>
      </c>
      <c r="DJ116" s="18">
        <v>0</v>
      </c>
      <c r="DK116" s="29">
        <f>AVERAGE(DI116:DJ116)</f>
        <v>0</v>
      </c>
      <c r="DL116" s="1">
        <v>0</v>
      </c>
      <c r="DM116" s="29">
        <v>0</v>
      </c>
      <c r="DN116" s="1">
        <v>0</v>
      </c>
      <c r="DO116" s="1">
        <v>0</v>
      </c>
      <c r="DP116" s="1">
        <f>IF(DO116&gt;68, 68, DO116)</f>
        <v>0</v>
      </c>
      <c r="DQ116" s="1">
        <f>MAX(DN116,DP116)</f>
        <v>0</v>
      </c>
      <c r="DR116" s="29">
        <v>0</v>
      </c>
      <c r="DS116" s="29"/>
      <c r="DT116" s="29">
        <f>IF(DS116&gt;68,68,DS116)</f>
        <v>0</v>
      </c>
      <c r="DU116" s="29">
        <f>MAX(DR116,DT116)</f>
        <v>0</v>
      </c>
      <c r="DV116" s="18">
        <v>0</v>
      </c>
      <c r="DW116" s="18">
        <v>0</v>
      </c>
      <c r="DX116" s="1"/>
      <c r="DY116" s="15">
        <f>AVERAGE(DH116,DK116:DM116, DQ116, DU116)</f>
        <v>10.951666666666666</v>
      </c>
      <c r="DZ116" s="1">
        <v>40</v>
      </c>
      <c r="EA116" s="1">
        <v>13.33</v>
      </c>
      <c r="EB116" s="1">
        <v>0</v>
      </c>
      <c r="EC116" s="1">
        <f>IF(EB116&gt;68,68,EB116)</f>
        <v>0</v>
      </c>
      <c r="ED116" s="1">
        <f>MAX(DZ116:EA116,EC116)</f>
        <v>40</v>
      </c>
      <c r="EE116" s="29">
        <v>11.11</v>
      </c>
      <c r="EF116" s="29">
        <v>0</v>
      </c>
      <c r="EG116" s="29">
        <v>0</v>
      </c>
      <c r="EH116" s="29">
        <f>IF(EG116&gt;68,68,EG116)</f>
        <v>0</v>
      </c>
      <c r="EI116" s="29">
        <f>MAX(EE116:EF116)</f>
        <v>11.11</v>
      </c>
      <c r="EJ116" s="1">
        <v>11.11</v>
      </c>
      <c r="EK116" s="1">
        <v>0</v>
      </c>
      <c r="EL116" s="1">
        <v>0</v>
      </c>
      <c r="EM116" s="1">
        <f>IF(EL116&gt;68,68,EL116)</f>
        <v>0</v>
      </c>
      <c r="EN116" s="1">
        <f>MAX(EJ116:EK116,EM116)</f>
        <v>11.11</v>
      </c>
      <c r="EO116" s="29">
        <v>0</v>
      </c>
      <c r="EP116" s="29">
        <v>0</v>
      </c>
      <c r="EQ116" s="29"/>
      <c r="ER116" s="15">
        <f>AVERAGE(ED116,EI116,EN116,EQ116)</f>
        <v>20.74</v>
      </c>
      <c r="ES116" s="1">
        <v>6.67</v>
      </c>
      <c r="ET116" s="1">
        <v>0</v>
      </c>
      <c r="EU116" s="1">
        <f>MIN(MAX(ES116:ET116)+0.2*FA116, 100)</f>
        <v>6.67</v>
      </c>
      <c r="EV116" s="29">
        <v>50</v>
      </c>
      <c r="EW116" s="29">
        <v>0</v>
      </c>
      <c r="EX116" s="29">
        <f>MIN(MAX(EV116:EW116)+0.15*FA116, 100)</f>
        <v>50</v>
      </c>
      <c r="EY116" s="1">
        <v>0</v>
      </c>
      <c r="EZ116" s="1">
        <v>0</v>
      </c>
      <c r="FA116" s="1">
        <f>MAX(EY116:EZ116)</f>
        <v>0</v>
      </c>
      <c r="FB116" s="15">
        <f>AVERAGE(EU116,EX116,FA116)</f>
        <v>18.89</v>
      </c>
      <c r="FC116" s="3">
        <v>0.25</v>
      </c>
      <c r="FD116" s="3">
        <v>0.2</v>
      </c>
      <c r="FE116" s="3">
        <v>0.25</v>
      </c>
      <c r="FF116" s="3">
        <v>0.3</v>
      </c>
      <c r="FG116" s="25">
        <f>MIN(IF(C116="Yes",AQ116+DG116,0),100)</f>
        <v>70.5</v>
      </c>
      <c r="FH116" s="25">
        <f>IF(FL116&lt;0,FG116+FL116*-4,FG116)</f>
        <v>70.5</v>
      </c>
      <c r="FI116" s="25">
        <f>MIN(IF(C116="Yes",AQ116+DY116,0), 100)</f>
        <v>12.451666666666666</v>
      </c>
      <c r="FJ116" s="25">
        <f>MIN(IF(C116="Yes",AQ116+ER116,0),100)</f>
        <v>22.24</v>
      </c>
      <c r="FK116" s="25">
        <f>MIN(IF(C116="Yes",AQ116+FB116,0), 100)</f>
        <v>20.39</v>
      </c>
      <c r="FL116" s="26">
        <f>FC116*FG116+FD116*FI116+FE116*FJ116+FF116*FK116</f>
        <v>31.792333333333332</v>
      </c>
      <c r="FM116" s="26">
        <f>FC116*FH116+FD116*FI116+FE116*FJ116+FF116*FK116</f>
        <v>31.792333333333332</v>
      </c>
    </row>
    <row r="117" spans="1:169" customFormat="1" x14ac:dyDescent="0.3">
      <c r="A117">
        <v>1402018047</v>
      </c>
      <c r="B117" t="s">
        <v>106</v>
      </c>
      <c r="C117" s="2" t="s">
        <v>107</v>
      </c>
      <c r="D117" s="6"/>
      <c r="E117" s="6"/>
      <c r="F117" s="7"/>
      <c r="G117" s="7"/>
      <c r="H117" s="6">
        <v>1</v>
      </c>
      <c r="I117" s="6">
        <v>1</v>
      </c>
      <c r="J117" s="7">
        <v>0</v>
      </c>
      <c r="K117" s="7"/>
      <c r="L117" s="6"/>
      <c r="M117" s="8"/>
      <c r="N117" s="7"/>
      <c r="O117" s="7"/>
      <c r="P117" s="6"/>
      <c r="Q117" s="8"/>
      <c r="R117" s="7">
        <v>1</v>
      </c>
      <c r="S117" s="7"/>
      <c r="T117" s="6"/>
      <c r="U117" s="6"/>
      <c r="V117" s="7"/>
      <c r="W117" s="7"/>
      <c r="X117" s="6"/>
      <c r="Y117" s="6"/>
      <c r="Z117" s="7"/>
      <c r="AA117" s="7"/>
      <c r="AB117" s="6"/>
      <c r="AC117" s="6"/>
      <c r="AD117" s="7"/>
      <c r="AE117" s="8"/>
      <c r="AF117" s="10">
        <v>14</v>
      </c>
      <c r="AG117" s="10">
        <v>10</v>
      </c>
      <c r="AH117" s="10">
        <f>COUNT(D117:AE117)</f>
        <v>4</v>
      </c>
      <c r="AI117" s="22">
        <f>IF(C117="Yes",(AF117-AH117+(DG117-50)/AG117)/AF117,0)</f>
        <v>0.79999999999999993</v>
      </c>
      <c r="AJ117" s="11">
        <f>SUM(D117:AE117)</f>
        <v>3</v>
      </c>
      <c r="AK117" s="10">
        <f>MAX(AJ117-AL117-AM117,0)*-1</f>
        <v>0</v>
      </c>
      <c r="AL117" s="10">
        <v>10</v>
      </c>
      <c r="AM117" s="10">
        <v>3</v>
      </c>
      <c r="AN117" s="7">
        <f>AJ117+AK117+AO117</f>
        <v>3</v>
      </c>
      <c r="AO117" s="6"/>
      <c r="AP117" s="3">
        <v>0.5</v>
      </c>
      <c r="AQ117" s="15">
        <f>MIN(AN117,AL117)*AP117</f>
        <v>1.5</v>
      </c>
      <c r="AR117" s="6">
        <v>0</v>
      </c>
      <c r="AS117" s="6">
        <v>0</v>
      </c>
      <c r="AT117" s="6">
        <v>1</v>
      </c>
      <c r="AU117" s="6">
        <v>0</v>
      </c>
      <c r="AV117" s="7"/>
      <c r="AW117" s="7">
        <v>0</v>
      </c>
      <c r="AX117" s="7"/>
      <c r="AY117" s="7">
        <v>0</v>
      </c>
      <c r="AZ117" s="6"/>
      <c r="BA117" s="6">
        <v>3</v>
      </c>
      <c r="BB117" s="6"/>
      <c r="BC117" s="6">
        <v>0</v>
      </c>
      <c r="BD117" s="7"/>
      <c r="BE117" s="7">
        <f>IF(ED117&gt;=70, 5, 0)</f>
        <v>0</v>
      </c>
      <c r="BF117" s="7"/>
      <c r="BG117" s="7"/>
      <c r="BH117" s="7">
        <v>0</v>
      </c>
      <c r="BI117" s="6"/>
      <c r="BJ117" s="6">
        <f>IF(EU117&gt;=70, 6, 0)</f>
        <v>0</v>
      </c>
      <c r="BK117" s="6">
        <v>-5</v>
      </c>
      <c r="BL117" s="7">
        <v>0</v>
      </c>
      <c r="BM117" s="7">
        <v>-5</v>
      </c>
      <c r="BN117" s="7">
        <v>0</v>
      </c>
      <c r="BO117" s="6"/>
      <c r="BP117" s="6">
        <f>IF(EX117&gt;=70, 6, 0)</f>
        <v>0</v>
      </c>
      <c r="BQ117" s="6">
        <v>-5</v>
      </c>
      <c r="BR117" s="7"/>
      <c r="BS117" s="7">
        <v>0</v>
      </c>
      <c r="BT117" s="7">
        <v>0</v>
      </c>
      <c r="BU117" s="6"/>
      <c r="BV117" s="6">
        <v>0</v>
      </c>
      <c r="BW117" s="6">
        <f>IF(EI117&gt;=70, 5, 0)</f>
        <v>0</v>
      </c>
      <c r="BX117" s="6">
        <v>0</v>
      </c>
      <c r="BY117" s="6">
        <v>0</v>
      </c>
      <c r="BZ117" s="6">
        <v>0</v>
      </c>
      <c r="CA117" s="6">
        <v>0</v>
      </c>
      <c r="CB117" s="6">
        <v>0</v>
      </c>
      <c r="CC117" s="6">
        <v>0</v>
      </c>
      <c r="CD117" s="6">
        <v>0</v>
      </c>
      <c r="CE117" s="6">
        <v>0</v>
      </c>
      <c r="CF117" s="6">
        <v>0</v>
      </c>
      <c r="CG117" s="6">
        <v>0</v>
      </c>
      <c r="CH117" s="6">
        <v>0</v>
      </c>
      <c r="CI117" s="6">
        <v>0</v>
      </c>
      <c r="CJ117" s="7">
        <v>0</v>
      </c>
      <c r="CK117" s="7">
        <v>0</v>
      </c>
      <c r="CL117" s="7">
        <v>0</v>
      </c>
      <c r="CM117" s="6">
        <v>0</v>
      </c>
      <c r="CN117" s="6">
        <f>IF(EQ117&gt;=70, 5, 0)</f>
        <v>0</v>
      </c>
      <c r="CO117" s="6">
        <v>0</v>
      </c>
      <c r="CP117" s="6"/>
      <c r="CQ117" s="6">
        <v>0</v>
      </c>
      <c r="CR117" s="7"/>
      <c r="CS117" s="7">
        <f>IF(FA117&gt;=70, 6, 0)</f>
        <v>0</v>
      </c>
      <c r="CT117" s="7">
        <v>-5</v>
      </c>
      <c r="CU117" s="6">
        <v>20</v>
      </c>
      <c r="CV117" s="7">
        <v>0</v>
      </c>
      <c r="CW117" s="7">
        <v>0</v>
      </c>
      <c r="CX117" s="7">
        <v>0</v>
      </c>
      <c r="CY117" s="7">
        <v>0</v>
      </c>
      <c r="CZ117" s="7">
        <f>IF(AND(DQ117&gt;0,DU117&gt;0),4,0)</f>
        <v>0</v>
      </c>
      <c r="DA117" s="7">
        <f>IF(AND(ED117&gt;0,EI117&gt;0,EN117&gt;0),4,0)</f>
        <v>4</v>
      </c>
      <c r="DB117" s="7">
        <f>IF(SUM(BV117,BX117,CA117,CB117,CD117,CG117,CJ117,CK117,CM117,CO117)&gt;-1,4,0)</f>
        <v>4</v>
      </c>
      <c r="DC117" s="7">
        <f>IF(FA117&gt;0,4,0)</f>
        <v>0</v>
      </c>
      <c r="DD117" s="6"/>
      <c r="DE117" s="10">
        <f>SUM(AR117:DD117)</f>
        <v>12</v>
      </c>
      <c r="DF117" s="10">
        <v>50</v>
      </c>
      <c r="DG117" s="17">
        <f>DE117+DF117</f>
        <v>62</v>
      </c>
      <c r="DH117" s="1">
        <v>40</v>
      </c>
      <c r="DI117" s="18">
        <v>50</v>
      </c>
      <c r="DJ117" s="18">
        <v>100</v>
      </c>
      <c r="DK117" s="29">
        <f>AVERAGE(DI117:DJ117)</f>
        <v>75</v>
      </c>
      <c r="DL117" s="1">
        <v>0</v>
      </c>
      <c r="DM117" s="29">
        <v>85</v>
      </c>
      <c r="DN117" s="1">
        <v>0</v>
      </c>
      <c r="DO117" s="1">
        <v>0</v>
      </c>
      <c r="DP117" s="1">
        <f>IF(DO117&gt;68, 68, DO117)</f>
        <v>0</v>
      </c>
      <c r="DQ117" s="1">
        <f>MAX(DN117,DP117)</f>
        <v>0</v>
      </c>
      <c r="DR117" s="29">
        <v>0</v>
      </c>
      <c r="DS117" s="29"/>
      <c r="DT117" s="29">
        <f>IF(DS117&gt;68,68,DS117)</f>
        <v>0</v>
      </c>
      <c r="DU117" s="29">
        <f>MAX(DR117,DT117)</f>
        <v>0</v>
      </c>
      <c r="DV117" s="18">
        <v>0</v>
      </c>
      <c r="DW117" s="18">
        <v>0</v>
      </c>
      <c r="DX117" s="1"/>
      <c r="DY117" s="15">
        <f>AVERAGE(DH117,DK117:DM117, DQ117, DU117)</f>
        <v>33.333333333333336</v>
      </c>
      <c r="DZ117" s="1">
        <v>13.33</v>
      </c>
      <c r="EA117" s="1">
        <v>0</v>
      </c>
      <c r="EB117" s="1">
        <v>33.33</v>
      </c>
      <c r="EC117" s="1">
        <f>IF(EB117&gt;68,68,EB117)</f>
        <v>33.33</v>
      </c>
      <c r="ED117" s="1">
        <f>MAX(DZ117:EA117,EC117)</f>
        <v>33.33</v>
      </c>
      <c r="EE117" s="29">
        <v>22.22</v>
      </c>
      <c r="EF117" s="29">
        <v>20</v>
      </c>
      <c r="EG117" s="29">
        <v>33.33</v>
      </c>
      <c r="EH117" s="29">
        <f>IF(EG117&gt;68,68,EG117)</f>
        <v>33.33</v>
      </c>
      <c r="EI117" s="29">
        <f>MAX(EE117:EF117)</f>
        <v>22.22</v>
      </c>
      <c r="EJ117" s="1">
        <v>22.22</v>
      </c>
      <c r="EK117" s="1">
        <v>6.67</v>
      </c>
      <c r="EL117" s="1">
        <v>0</v>
      </c>
      <c r="EM117" s="1">
        <f>IF(EL117&gt;68,68,EL117)</f>
        <v>0</v>
      </c>
      <c r="EN117" s="1">
        <f>MAX(EJ117:EK117,EM117)</f>
        <v>22.22</v>
      </c>
      <c r="EO117" s="29">
        <v>0</v>
      </c>
      <c r="EP117" s="29">
        <v>0</v>
      </c>
      <c r="EQ117" s="29"/>
      <c r="ER117" s="15">
        <f>AVERAGE(ED117,EI117,EN117,EQ117)</f>
        <v>25.923333333333332</v>
      </c>
      <c r="ES117" s="1">
        <v>0</v>
      </c>
      <c r="ET117" s="1">
        <v>0</v>
      </c>
      <c r="EU117" s="1">
        <f>MIN(MAX(ES117:ET117)+0.2*FA117, 100)</f>
        <v>0</v>
      </c>
      <c r="EV117" s="29">
        <v>8.33</v>
      </c>
      <c r="EW117" s="29">
        <v>0</v>
      </c>
      <c r="EX117" s="29">
        <f>MIN(MAX(EV117:EW117)+0.15*FA117, 100)</f>
        <v>8.33</v>
      </c>
      <c r="EY117" s="1">
        <v>0</v>
      </c>
      <c r="EZ117" s="1">
        <v>0</v>
      </c>
      <c r="FA117" s="1">
        <f>MAX(EY117:EZ117)</f>
        <v>0</v>
      </c>
      <c r="FB117" s="15">
        <f>AVERAGE(EU117,EX117,FA117)</f>
        <v>2.7766666666666668</v>
      </c>
      <c r="FC117" s="3">
        <v>0.25</v>
      </c>
      <c r="FD117" s="3">
        <v>0.2</v>
      </c>
      <c r="FE117" s="3">
        <v>0.25</v>
      </c>
      <c r="FF117" s="3">
        <v>0.3</v>
      </c>
      <c r="FG117" s="25">
        <f>MIN(IF(C117="Yes",AQ117+DG117,0),100)</f>
        <v>63.5</v>
      </c>
      <c r="FH117" s="25">
        <f>IF(FL117&lt;0,FG117+FL117*-4,FG117)</f>
        <v>63.5</v>
      </c>
      <c r="FI117" s="25">
        <f>MIN(IF(C117="Yes",AQ117+DY117,0), 100)</f>
        <v>34.833333333333336</v>
      </c>
      <c r="FJ117" s="25">
        <f>MIN(IF(C117="Yes",AQ117+ER117,0),100)</f>
        <v>27.423333333333332</v>
      </c>
      <c r="FK117" s="25">
        <f>MIN(IF(C117="Yes",AQ117+FB117,0), 100)</f>
        <v>4.2766666666666673</v>
      </c>
      <c r="FL117" s="26">
        <f>FC117*FG117+FD117*FI117+FE117*FJ117+FF117*FK117</f>
        <v>30.980500000000003</v>
      </c>
      <c r="FM117" s="26">
        <f>FC117*FH117+FD117*FI117+FE117*FJ117+FF117*FK117</f>
        <v>30.980500000000003</v>
      </c>
    </row>
    <row r="118" spans="1:169" customFormat="1" x14ac:dyDescent="0.3">
      <c r="A118">
        <v>1402019040</v>
      </c>
      <c r="B118" t="s">
        <v>106</v>
      </c>
      <c r="C118" s="2" t="s">
        <v>107</v>
      </c>
      <c r="D118" s="6"/>
      <c r="E118" s="6"/>
      <c r="F118" s="7"/>
      <c r="G118" s="7"/>
      <c r="H118" s="6"/>
      <c r="I118" s="6"/>
      <c r="J118" s="7"/>
      <c r="K118" s="7"/>
      <c r="L118" s="6"/>
      <c r="M118" s="8"/>
      <c r="N118" s="7"/>
      <c r="O118" s="7"/>
      <c r="P118" s="6"/>
      <c r="Q118" s="8"/>
      <c r="R118" s="7">
        <v>0</v>
      </c>
      <c r="S118" s="7"/>
      <c r="T118" s="6"/>
      <c r="U118" s="6"/>
      <c r="V118" s="7"/>
      <c r="W118" s="7"/>
      <c r="X118" s="6"/>
      <c r="Y118" s="6"/>
      <c r="Z118" s="7"/>
      <c r="AA118" s="7"/>
      <c r="AB118" s="6"/>
      <c r="AC118" s="6"/>
      <c r="AD118" s="7"/>
      <c r="AE118" s="8"/>
      <c r="AF118" s="10">
        <v>14</v>
      </c>
      <c r="AG118" s="10">
        <v>10</v>
      </c>
      <c r="AH118" s="10">
        <f>COUNT(D118:AE118)</f>
        <v>1</v>
      </c>
      <c r="AI118" s="22">
        <f>IF(C118="Yes",(AF118-AH118+(DG118-50)/AG118)/AF118,0)</f>
        <v>0.95000000000000007</v>
      </c>
      <c r="AJ118" s="11">
        <f>SUM(D118:AE118)</f>
        <v>0</v>
      </c>
      <c r="AK118" s="10">
        <f>MAX(AJ118-AL118-AM118,0)*-1</f>
        <v>0</v>
      </c>
      <c r="AL118" s="10">
        <v>10</v>
      </c>
      <c r="AM118" s="10">
        <v>3</v>
      </c>
      <c r="AN118" s="7">
        <f>AJ118+AK118+AO118</f>
        <v>0</v>
      </c>
      <c r="AO118" s="6"/>
      <c r="AP118" s="3">
        <v>0.5</v>
      </c>
      <c r="AQ118" s="15">
        <f>MIN(AN118,AL118)*AP118</f>
        <v>0</v>
      </c>
      <c r="AR118" s="6">
        <v>0</v>
      </c>
      <c r="AS118" s="6">
        <v>0</v>
      </c>
      <c r="AT118" s="6">
        <v>0</v>
      </c>
      <c r="AU118" s="6">
        <v>0</v>
      </c>
      <c r="AV118" s="7"/>
      <c r="AW118" s="7">
        <v>-5</v>
      </c>
      <c r="AX118" s="7"/>
      <c r="AY118" s="7">
        <v>-5</v>
      </c>
      <c r="AZ118" s="6"/>
      <c r="BA118" s="6">
        <v>3</v>
      </c>
      <c r="BB118" s="6"/>
      <c r="BC118" s="6">
        <v>0</v>
      </c>
      <c r="BD118" s="7"/>
      <c r="BE118" s="7">
        <f>IF(ED118&gt;=70, 5, 0)</f>
        <v>0</v>
      </c>
      <c r="BF118" s="7"/>
      <c r="BG118" s="7"/>
      <c r="BH118" s="7">
        <v>0</v>
      </c>
      <c r="BI118" s="6"/>
      <c r="BJ118" s="6">
        <f>IF(EU118&gt;=70, 6, 0)</f>
        <v>0</v>
      </c>
      <c r="BK118" s="6">
        <v>0</v>
      </c>
      <c r="BL118" s="7">
        <v>0</v>
      </c>
      <c r="BM118" s="7">
        <v>-5</v>
      </c>
      <c r="BN118" s="7">
        <v>0</v>
      </c>
      <c r="BO118" s="6"/>
      <c r="BP118" s="6">
        <f>IF(EX118&gt;=70, 6, 0)</f>
        <v>0</v>
      </c>
      <c r="BQ118" s="6">
        <v>-5</v>
      </c>
      <c r="BR118" s="7"/>
      <c r="BS118" s="7">
        <v>0</v>
      </c>
      <c r="BT118" s="7">
        <v>0</v>
      </c>
      <c r="BU118" s="6"/>
      <c r="BV118" s="6">
        <v>0</v>
      </c>
      <c r="BW118" s="6">
        <f>IF(EI118&gt;=70, 5, 0)</f>
        <v>0</v>
      </c>
      <c r="BX118" s="6">
        <v>0</v>
      </c>
      <c r="BY118" s="6">
        <v>0</v>
      </c>
      <c r="BZ118" s="6">
        <v>0</v>
      </c>
      <c r="CA118" s="6">
        <v>0</v>
      </c>
      <c r="CB118" s="6">
        <v>0</v>
      </c>
      <c r="CC118" s="6">
        <v>0</v>
      </c>
      <c r="CD118" s="6">
        <v>0</v>
      </c>
      <c r="CE118" s="6">
        <v>0</v>
      </c>
      <c r="CF118" s="6">
        <v>0</v>
      </c>
      <c r="CG118" s="6">
        <v>0</v>
      </c>
      <c r="CH118" s="6">
        <v>0</v>
      </c>
      <c r="CI118" s="6">
        <v>-5</v>
      </c>
      <c r="CJ118" s="7">
        <v>0</v>
      </c>
      <c r="CK118" s="7">
        <v>0</v>
      </c>
      <c r="CL118" s="7">
        <v>-5</v>
      </c>
      <c r="CM118" s="6">
        <v>0</v>
      </c>
      <c r="CN118" s="6">
        <f>IF(EQ118&gt;=70, 5, 0)</f>
        <v>0</v>
      </c>
      <c r="CO118" s="6">
        <v>0</v>
      </c>
      <c r="CP118" s="6"/>
      <c r="CQ118" s="6">
        <v>0</v>
      </c>
      <c r="CR118" s="7"/>
      <c r="CS118" s="7">
        <f>IF(FA118&gt;=70, 6, 0)</f>
        <v>0</v>
      </c>
      <c r="CT118" s="7">
        <v>-5</v>
      </c>
      <c r="CU118" s="6"/>
      <c r="CV118" s="7">
        <v>0</v>
      </c>
      <c r="CW118" s="7">
        <v>0</v>
      </c>
      <c r="CX118" s="7">
        <v>25</v>
      </c>
      <c r="CY118" s="7">
        <v>6</v>
      </c>
      <c r="CZ118" s="7">
        <f>IF(AND(DQ118&gt;0,DU118&gt;0),4,0)</f>
        <v>0</v>
      </c>
      <c r="DA118" s="7">
        <f>IF(AND(ED118&gt;0,EI118&gt;0,EN118&gt;0),4,0)</f>
        <v>0</v>
      </c>
      <c r="DB118" s="7">
        <f>IF(SUM(BV118,BX118,CA118,CB118,CD118,CG118,CJ118,CK118,CM118,CO118)&gt;-1,4,0)</f>
        <v>4</v>
      </c>
      <c r="DC118" s="7">
        <f>IF(FA118&gt;0,4,0)</f>
        <v>0</v>
      </c>
      <c r="DD118" s="6"/>
      <c r="DE118" s="10">
        <f>SUM(AR118:DD118)</f>
        <v>3</v>
      </c>
      <c r="DF118" s="10">
        <v>50</v>
      </c>
      <c r="DG118" s="17">
        <f>DE118+DF118</f>
        <v>53</v>
      </c>
      <c r="DH118" s="1">
        <v>80</v>
      </c>
      <c r="DI118" s="18">
        <v>50</v>
      </c>
      <c r="DJ118" s="18">
        <v>50</v>
      </c>
      <c r="DK118" s="29">
        <f>AVERAGE(DI118:DJ118)</f>
        <v>50</v>
      </c>
      <c r="DL118" s="1">
        <v>0</v>
      </c>
      <c r="DM118" s="29">
        <v>45</v>
      </c>
      <c r="DN118" s="1">
        <v>0</v>
      </c>
      <c r="DO118" s="1">
        <v>0</v>
      </c>
      <c r="DP118" s="1">
        <f>IF(DO118&gt;68, 68, DO118)</f>
        <v>0</v>
      </c>
      <c r="DQ118" s="1">
        <f>MAX(DN118,DP118)</f>
        <v>0</v>
      </c>
      <c r="DR118" s="29">
        <v>0</v>
      </c>
      <c r="DS118" s="29"/>
      <c r="DT118" s="29">
        <f>IF(DS118&gt;68,68,DS118)</f>
        <v>0</v>
      </c>
      <c r="DU118" s="29">
        <f>MAX(DR118,DT118)</f>
        <v>0</v>
      </c>
      <c r="DV118" s="18">
        <v>0</v>
      </c>
      <c r="DW118" s="18">
        <v>0</v>
      </c>
      <c r="DX118" s="1"/>
      <c r="DY118" s="15">
        <f>AVERAGE(DH118,DK118:DM118, DQ118, DU118)</f>
        <v>29.166666666666668</v>
      </c>
      <c r="DZ118" s="1">
        <v>46.67</v>
      </c>
      <c r="EA118" s="1">
        <v>0</v>
      </c>
      <c r="EB118" s="1">
        <v>0</v>
      </c>
      <c r="EC118" s="1">
        <f>IF(EB118&gt;68,68,EB118)</f>
        <v>0</v>
      </c>
      <c r="ED118" s="1">
        <f>MAX(DZ118:EA118,EC118)</f>
        <v>46.67</v>
      </c>
      <c r="EE118" s="29">
        <v>0</v>
      </c>
      <c r="EF118" s="29">
        <v>13.33</v>
      </c>
      <c r="EG118" s="29">
        <v>0</v>
      </c>
      <c r="EH118" s="29">
        <f>IF(EG118&gt;68,68,EG118)</f>
        <v>0</v>
      </c>
      <c r="EI118" s="29">
        <f>MAX(EE118:EF118)</f>
        <v>13.33</v>
      </c>
      <c r="EJ118" s="1">
        <v>0</v>
      </c>
      <c r="EK118" s="1">
        <v>0</v>
      </c>
      <c r="EL118" s="1">
        <v>0</v>
      </c>
      <c r="EM118" s="1">
        <f>IF(EL118&gt;68,68,EL118)</f>
        <v>0</v>
      </c>
      <c r="EN118" s="1">
        <f>MAX(EJ118:EK118,EM118)</f>
        <v>0</v>
      </c>
      <c r="EO118" s="29">
        <v>0</v>
      </c>
      <c r="EP118" s="29">
        <v>0</v>
      </c>
      <c r="EQ118" s="29"/>
      <c r="ER118" s="15">
        <f>AVERAGE(ED118,EI118,EN118,EQ118)</f>
        <v>20</v>
      </c>
      <c r="ES118" s="1">
        <v>13.33</v>
      </c>
      <c r="ET118" s="1">
        <v>0</v>
      </c>
      <c r="EU118" s="1">
        <f>MIN(MAX(ES118:ET118)+0.2*FA118, 100)</f>
        <v>13.33</v>
      </c>
      <c r="EV118" s="29">
        <v>41.67</v>
      </c>
      <c r="EW118" s="29">
        <v>0</v>
      </c>
      <c r="EX118" s="29">
        <f>MIN(MAX(EV118:EW118)+0.15*FA118, 100)</f>
        <v>41.67</v>
      </c>
      <c r="EY118" s="1">
        <v>0</v>
      </c>
      <c r="EZ118" s="1">
        <v>0</v>
      </c>
      <c r="FA118" s="1">
        <f>MAX(EY118:EZ118)</f>
        <v>0</v>
      </c>
      <c r="FB118" s="15">
        <f>AVERAGE(EU118,EX118,FA118)</f>
        <v>18.333333333333332</v>
      </c>
      <c r="FC118" s="3">
        <v>0.25</v>
      </c>
      <c r="FD118" s="3">
        <v>0.2</v>
      </c>
      <c r="FE118" s="3">
        <v>0.25</v>
      </c>
      <c r="FF118" s="3">
        <v>0.3</v>
      </c>
      <c r="FG118" s="25">
        <f>MIN(IF(C118="Yes",AQ118+DG118,0),100)</f>
        <v>53</v>
      </c>
      <c r="FH118" s="25">
        <f>IF(FL118&lt;0,FG118+FL118*-4,FG118)</f>
        <v>53</v>
      </c>
      <c r="FI118" s="25">
        <f>MIN(IF(C118="Yes",AQ118+DY118,0), 100)</f>
        <v>29.166666666666668</v>
      </c>
      <c r="FJ118" s="25">
        <f>MIN(IF(C118="Yes",AQ118+ER118,0),100)</f>
        <v>20</v>
      </c>
      <c r="FK118" s="25">
        <f>MIN(IF(C118="Yes",AQ118+FB118,0), 100)</f>
        <v>18.333333333333332</v>
      </c>
      <c r="FL118" s="26">
        <f>FC118*FG118+FD118*FI118+FE118*FJ118+FF118*FK118</f>
        <v>29.583333333333336</v>
      </c>
      <c r="FM118" s="26">
        <f>FC118*FH118+FD118*FI118+FE118*FJ118+FF118*FK118</f>
        <v>29.583333333333336</v>
      </c>
    </row>
    <row r="119" spans="1:169" customFormat="1" x14ac:dyDescent="0.3">
      <c r="A119">
        <v>1402019132</v>
      </c>
      <c r="B119" t="s">
        <v>106</v>
      </c>
      <c r="C119" s="2" t="s">
        <v>107</v>
      </c>
      <c r="D119" s="6">
        <v>1</v>
      </c>
      <c r="E119" s="6">
        <v>1</v>
      </c>
      <c r="F119" s="7"/>
      <c r="G119" s="7"/>
      <c r="H119" s="6"/>
      <c r="I119" s="6">
        <v>1</v>
      </c>
      <c r="J119" s="7"/>
      <c r="K119" s="7"/>
      <c r="L119" s="6"/>
      <c r="M119" s="8"/>
      <c r="N119" s="7"/>
      <c r="O119" s="7"/>
      <c r="P119" s="6"/>
      <c r="Q119" s="8"/>
      <c r="R119" s="7">
        <v>0</v>
      </c>
      <c r="S119" s="7"/>
      <c r="T119" s="6"/>
      <c r="U119" s="6"/>
      <c r="V119" s="7"/>
      <c r="W119" s="7"/>
      <c r="X119" s="6"/>
      <c r="Y119" s="6"/>
      <c r="Z119" s="7"/>
      <c r="AA119" s="7"/>
      <c r="AB119" s="6"/>
      <c r="AC119" s="6"/>
      <c r="AD119" s="7"/>
      <c r="AE119" s="8"/>
      <c r="AF119" s="10">
        <v>14</v>
      </c>
      <c r="AG119" s="10">
        <v>10</v>
      </c>
      <c r="AH119" s="10">
        <f>COUNT(D119:AE119)</f>
        <v>4</v>
      </c>
      <c r="AI119" s="22">
        <f>IF(C119="Yes",(AF119-AH119+(DG119-50)/AG119)/AF119,0)</f>
        <v>0.82857142857142851</v>
      </c>
      <c r="AJ119" s="11">
        <f>SUM(D119:AE119)</f>
        <v>3</v>
      </c>
      <c r="AK119" s="10">
        <f>MAX(AJ119-AL119-AM119,0)*-1</f>
        <v>0</v>
      </c>
      <c r="AL119" s="10">
        <v>10</v>
      </c>
      <c r="AM119" s="10">
        <v>3</v>
      </c>
      <c r="AN119" s="7">
        <f>AJ119+AK119+AO119</f>
        <v>3</v>
      </c>
      <c r="AO119" s="6"/>
      <c r="AP119" s="3">
        <v>0.5</v>
      </c>
      <c r="AQ119" s="15">
        <f>MIN(AN119,AL119)*AP119</f>
        <v>1.5</v>
      </c>
      <c r="AR119" s="6">
        <v>0</v>
      </c>
      <c r="AS119" s="6">
        <v>0</v>
      </c>
      <c r="AT119" s="6">
        <v>3</v>
      </c>
      <c r="AU119" s="6">
        <v>0</v>
      </c>
      <c r="AV119" s="7"/>
      <c r="AW119" s="7">
        <v>0</v>
      </c>
      <c r="AX119" s="7"/>
      <c r="AY119" s="7">
        <v>0</v>
      </c>
      <c r="AZ119" s="6"/>
      <c r="BA119" s="6">
        <v>3</v>
      </c>
      <c r="BB119" s="6"/>
      <c r="BC119" s="6">
        <v>0</v>
      </c>
      <c r="BD119" s="7"/>
      <c r="BE119" s="7">
        <f>IF(ED119&gt;=70, 5, 0)</f>
        <v>0</v>
      </c>
      <c r="BF119" s="7"/>
      <c r="BG119" s="7"/>
      <c r="BH119" s="7">
        <v>-5</v>
      </c>
      <c r="BI119" s="6"/>
      <c r="BJ119" s="6">
        <f>IF(EU119&gt;=70, 6, 0)</f>
        <v>0</v>
      </c>
      <c r="BK119" s="6">
        <v>0</v>
      </c>
      <c r="BL119" s="7">
        <v>0</v>
      </c>
      <c r="BM119" s="7">
        <v>-5</v>
      </c>
      <c r="BN119" s="7">
        <v>-5</v>
      </c>
      <c r="BO119" s="6"/>
      <c r="BP119" s="6">
        <f>IF(EX119&gt;=70, 6, 0)</f>
        <v>0</v>
      </c>
      <c r="BQ119" s="6">
        <v>0</v>
      </c>
      <c r="BR119" s="7"/>
      <c r="BS119" s="7">
        <v>0</v>
      </c>
      <c r="BT119" s="7">
        <v>0</v>
      </c>
      <c r="BU119" s="6"/>
      <c r="BV119" s="6">
        <v>0</v>
      </c>
      <c r="BW119" s="6">
        <f>IF(EI119&gt;=70, 5, 0)</f>
        <v>0</v>
      </c>
      <c r="BX119" s="6">
        <v>0</v>
      </c>
      <c r="BY119" s="6">
        <v>0</v>
      </c>
      <c r="BZ119" s="6">
        <v>0</v>
      </c>
      <c r="CA119" s="6">
        <v>0</v>
      </c>
      <c r="CB119" s="6">
        <v>0</v>
      </c>
      <c r="CC119" s="6">
        <v>0</v>
      </c>
      <c r="CD119" s="6">
        <v>0</v>
      </c>
      <c r="CE119" s="6">
        <v>0</v>
      </c>
      <c r="CF119" s="6">
        <v>0</v>
      </c>
      <c r="CG119" s="6">
        <v>0</v>
      </c>
      <c r="CH119" s="6">
        <v>0</v>
      </c>
      <c r="CI119" s="6">
        <v>0</v>
      </c>
      <c r="CJ119" s="7">
        <v>0</v>
      </c>
      <c r="CK119" s="7">
        <v>-5</v>
      </c>
      <c r="CL119" s="7">
        <v>0</v>
      </c>
      <c r="CM119" s="6">
        <v>0</v>
      </c>
      <c r="CN119" s="6">
        <f>IF(EQ119&gt;=70, 5, 0)</f>
        <v>0</v>
      </c>
      <c r="CO119" s="6">
        <v>0</v>
      </c>
      <c r="CP119" s="6"/>
      <c r="CQ119" s="6">
        <v>0</v>
      </c>
      <c r="CR119" s="7"/>
      <c r="CS119" s="7">
        <f>IF(FA119&gt;=70, 6, 0)</f>
        <v>0</v>
      </c>
      <c r="CT119" s="7">
        <v>-5</v>
      </c>
      <c r="CU119" s="6">
        <v>20</v>
      </c>
      <c r="CV119" s="7">
        <v>0</v>
      </c>
      <c r="CW119" s="7">
        <v>0</v>
      </c>
      <c r="CX119" s="7">
        <v>15</v>
      </c>
      <c r="CY119" s="7">
        <v>0</v>
      </c>
      <c r="CZ119" s="7">
        <f>IF(AND(DQ119&gt;0,DU119&gt;0),4,0)</f>
        <v>0</v>
      </c>
      <c r="DA119" s="7">
        <f>IF(AND(ED119&gt;0,EI119&gt;0,EN119&gt;0),4,0)</f>
        <v>0</v>
      </c>
      <c r="DB119" s="7">
        <f>IF(SUM(BV119,BX119,CA119,CB119,CD119,CG119,CJ119,CK119,CM119,CO119)&gt;-1,4,0)</f>
        <v>0</v>
      </c>
      <c r="DC119" s="7">
        <f>IF(FA119&gt;0,4,0)</f>
        <v>0</v>
      </c>
      <c r="DD119" s="6"/>
      <c r="DE119" s="10">
        <f>SUM(AR119:DD119)</f>
        <v>16</v>
      </c>
      <c r="DF119" s="10">
        <v>50</v>
      </c>
      <c r="DG119" s="17">
        <f>DE119+DF119</f>
        <v>66</v>
      </c>
      <c r="DH119" s="1">
        <v>77.14</v>
      </c>
      <c r="DI119" s="18">
        <v>50</v>
      </c>
      <c r="DJ119" s="18">
        <v>0</v>
      </c>
      <c r="DK119" s="29">
        <f>AVERAGE(DI119:DJ119)</f>
        <v>25</v>
      </c>
      <c r="DL119" s="1">
        <v>0</v>
      </c>
      <c r="DM119" s="29">
        <v>0</v>
      </c>
      <c r="DN119" s="1">
        <v>0</v>
      </c>
      <c r="DO119" s="1">
        <v>0</v>
      </c>
      <c r="DP119" s="1">
        <f>IF(DO119&gt;68, 68, DO119)</f>
        <v>0</v>
      </c>
      <c r="DQ119" s="1">
        <f>MAX(DN119,DP119)</f>
        <v>0</v>
      </c>
      <c r="DR119" s="29">
        <v>0</v>
      </c>
      <c r="DS119" s="29"/>
      <c r="DT119" s="29">
        <f>IF(DS119&gt;68,68,DS119)</f>
        <v>0</v>
      </c>
      <c r="DU119" s="29">
        <f>MAX(DR119,DT119)</f>
        <v>0</v>
      </c>
      <c r="DV119" s="18">
        <v>0</v>
      </c>
      <c r="DW119" s="18">
        <v>0</v>
      </c>
      <c r="DX119" s="1"/>
      <c r="DY119" s="15">
        <f>AVERAGE(DH119,DK119:DM119, DQ119, DU119)</f>
        <v>17.023333333333333</v>
      </c>
      <c r="DZ119" s="1">
        <v>0</v>
      </c>
      <c r="EA119" s="1">
        <v>26.67</v>
      </c>
      <c r="EB119" s="1">
        <v>0</v>
      </c>
      <c r="EC119" s="1">
        <f>IF(EB119&gt;68,68,EB119)</f>
        <v>0</v>
      </c>
      <c r="ED119" s="1">
        <f>MAX(DZ119:EA119,EC119)</f>
        <v>26.67</v>
      </c>
      <c r="EE119" s="29">
        <v>0</v>
      </c>
      <c r="EF119" s="29">
        <v>6.67</v>
      </c>
      <c r="EG119" s="29">
        <v>0</v>
      </c>
      <c r="EH119" s="29">
        <f>IF(EG119&gt;68,68,EG119)</f>
        <v>0</v>
      </c>
      <c r="EI119" s="29">
        <f>MAX(EE119:EF119)</f>
        <v>6.67</v>
      </c>
      <c r="EJ119" s="1">
        <v>0</v>
      </c>
      <c r="EK119" s="1">
        <v>0</v>
      </c>
      <c r="EL119" s="1">
        <v>0</v>
      </c>
      <c r="EM119" s="1">
        <f>IF(EL119&gt;68,68,EL119)</f>
        <v>0</v>
      </c>
      <c r="EN119" s="1">
        <f>MAX(EJ119:EK119,EM119)</f>
        <v>0</v>
      </c>
      <c r="EO119" s="29">
        <v>0</v>
      </c>
      <c r="EP119" s="29">
        <v>0</v>
      </c>
      <c r="EQ119" s="29"/>
      <c r="ER119" s="15">
        <f>AVERAGE(ED119,EI119,EN119,EQ119)</f>
        <v>11.113333333333335</v>
      </c>
      <c r="ES119" s="1">
        <v>6.67</v>
      </c>
      <c r="ET119" s="1">
        <v>0</v>
      </c>
      <c r="EU119" s="1">
        <f>MIN(MAX(ES119:ET119)+0.2*FA119, 100)</f>
        <v>6.67</v>
      </c>
      <c r="EV119" s="29">
        <v>41.67</v>
      </c>
      <c r="EW119" s="29">
        <v>0</v>
      </c>
      <c r="EX119" s="29">
        <f>MIN(MAX(EV119:EW119)+0.15*FA119, 100)</f>
        <v>41.67</v>
      </c>
      <c r="EY119" s="1">
        <v>0</v>
      </c>
      <c r="EZ119" s="1">
        <v>0</v>
      </c>
      <c r="FA119" s="1">
        <f>MAX(EY119:EZ119)</f>
        <v>0</v>
      </c>
      <c r="FB119" s="15">
        <f>AVERAGE(EU119,EX119,FA119)</f>
        <v>16.113333333333333</v>
      </c>
      <c r="FC119" s="3">
        <v>0.25</v>
      </c>
      <c r="FD119" s="3">
        <v>0.2</v>
      </c>
      <c r="FE119" s="3">
        <v>0.25</v>
      </c>
      <c r="FF119" s="3">
        <v>0.3</v>
      </c>
      <c r="FG119" s="25">
        <f>MIN(IF(C119="Yes",AQ119+DG119,0),100)</f>
        <v>67.5</v>
      </c>
      <c r="FH119" s="25">
        <f>IF(FL119&lt;0,FG119+FL119*-4,FG119)</f>
        <v>67.5</v>
      </c>
      <c r="FI119" s="25">
        <f>MIN(IF(C119="Yes",AQ119+DY119,0), 100)</f>
        <v>18.523333333333333</v>
      </c>
      <c r="FJ119" s="25">
        <f>MIN(IF(C119="Yes",AQ119+ER119,0),100)</f>
        <v>12.613333333333335</v>
      </c>
      <c r="FK119" s="25">
        <f>MIN(IF(C119="Yes",AQ119+FB119,0), 100)</f>
        <v>17.613333333333333</v>
      </c>
      <c r="FL119" s="26">
        <f>FC119*FG119+FD119*FI119+FE119*FJ119+FF119*FK119</f>
        <v>29.016999999999999</v>
      </c>
      <c r="FM119" s="26">
        <f>FC119*FH119+FD119*FI119+FE119*FJ119+FF119*FK119</f>
        <v>29.016999999999999</v>
      </c>
    </row>
    <row r="120" spans="1:169" customFormat="1" x14ac:dyDescent="0.3">
      <c r="A120">
        <v>1402018025</v>
      </c>
      <c r="B120" t="s">
        <v>106</v>
      </c>
      <c r="C120" s="2" t="s">
        <v>107</v>
      </c>
      <c r="D120" s="6">
        <v>1</v>
      </c>
      <c r="E120" s="6">
        <v>1</v>
      </c>
      <c r="F120" s="7">
        <v>1</v>
      </c>
      <c r="G120" s="7">
        <v>1</v>
      </c>
      <c r="H120" s="6"/>
      <c r="I120" s="6">
        <v>1</v>
      </c>
      <c r="J120" s="7">
        <v>1</v>
      </c>
      <c r="K120" s="7"/>
      <c r="L120" s="6"/>
      <c r="M120" s="8"/>
      <c r="N120" s="7"/>
      <c r="O120" s="7"/>
      <c r="P120" s="6"/>
      <c r="Q120" s="8"/>
      <c r="R120" s="7"/>
      <c r="S120" s="7"/>
      <c r="T120" s="6"/>
      <c r="U120" s="6"/>
      <c r="V120" s="7"/>
      <c r="W120" s="7"/>
      <c r="X120" s="6"/>
      <c r="Y120" s="6"/>
      <c r="Z120" s="7"/>
      <c r="AA120" s="7"/>
      <c r="AB120" s="6"/>
      <c r="AC120" s="6"/>
      <c r="AD120" s="7"/>
      <c r="AE120" s="8"/>
      <c r="AF120" s="10">
        <v>14</v>
      </c>
      <c r="AG120" s="10">
        <v>10</v>
      </c>
      <c r="AH120" s="10">
        <f>COUNT(D120:AE120)</f>
        <v>6</v>
      </c>
      <c r="AI120" s="22">
        <f>IF(C120="Yes",(AF120-AH120+(DG120-50)/AG120)/AF120,0)</f>
        <v>0.65</v>
      </c>
      <c r="AJ120" s="11">
        <f>SUM(D120:AE120)</f>
        <v>6</v>
      </c>
      <c r="AK120" s="10">
        <f>MAX(AJ120-AL120-AM120,0)*-1</f>
        <v>0</v>
      </c>
      <c r="AL120" s="10">
        <v>10</v>
      </c>
      <c r="AM120" s="10">
        <v>3</v>
      </c>
      <c r="AN120" s="7">
        <f>AJ120+AK120+AO120</f>
        <v>6</v>
      </c>
      <c r="AO120" s="6"/>
      <c r="AP120" s="3">
        <v>0.5</v>
      </c>
      <c r="AQ120" s="15">
        <f>MIN(AN120,AL120)*AP120</f>
        <v>3</v>
      </c>
      <c r="AR120" s="6">
        <v>0</v>
      </c>
      <c r="AS120" s="6">
        <v>0</v>
      </c>
      <c r="AT120" s="6">
        <v>0</v>
      </c>
      <c r="AU120" s="6">
        <v>0</v>
      </c>
      <c r="AV120" s="7"/>
      <c r="AW120" s="7">
        <v>0</v>
      </c>
      <c r="AX120" s="7"/>
      <c r="AY120" s="7">
        <v>0</v>
      </c>
      <c r="AZ120" s="6"/>
      <c r="BA120" s="6">
        <v>3</v>
      </c>
      <c r="BB120" s="6"/>
      <c r="BC120" s="6">
        <v>0</v>
      </c>
      <c r="BD120" s="7"/>
      <c r="BE120" s="7">
        <f>IF(ED120&gt;=70, 5, 0)</f>
        <v>0</v>
      </c>
      <c r="BF120" s="7"/>
      <c r="BG120" s="7"/>
      <c r="BH120" s="7">
        <v>0</v>
      </c>
      <c r="BI120" s="6"/>
      <c r="BJ120" s="6">
        <f>IF(EU120&gt;=70, 6, 0)</f>
        <v>0</v>
      </c>
      <c r="BK120" s="6">
        <v>0</v>
      </c>
      <c r="BL120" s="7">
        <v>0</v>
      </c>
      <c r="BM120" s="7">
        <v>-5</v>
      </c>
      <c r="BN120" s="7">
        <v>0</v>
      </c>
      <c r="BO120" s="6">
        <v>13</v>
      </c>
      <c r="BP120" s="6">
        <f>IF(EX120&gt;=70, 6, 0)</f>
        <v>0</v>
      </c>
      <c r="BQ120" s="6">
        <v>0</v>
      </c>
      <c r="BR120" s="7"/>
      <c r="BS120" s="7">
        <v>0</v>
      </c>
      <c r="BT120" s="7">
        <v>0</v>
      </c>
      <c r="BU120" s="6"/>
      <c r="BV120" s="6">
        <v>0</v>
      </c>
      <c r="BW120" s="6">
        <f>IF(EI120&gt;=70, 5, 0)</f>
        <v>0</v>
      </c>
      <c r="BX120" s="6">
        <v>-5</v>
      </c>
      <c r="BY120" s="6">
        <v>0</v>
      </c>
      <c r="BZ120" s="6">
        <v>0</v>
      </c>
      <c r="CA120" s="6">
        <v>0</v>
      </c>
      <c r="CB120" s="6">
        <v>0</v>
      </c>
      <c r="CC120" s="6">
        <v>0</v>
      </c>
      <c r="CD120" s="6">
        <v>0</v>
      </c>
      <c r="CE120" s="6">
        <v>0</v>
      </c>
      <c r="CF120" s="6">
        <v>0</v>
      </c>
      <c r="CG120" s="6">
        <v>0</v>
      </c>
      <c r="CH120" s="6">
        <v>0</v>
      </c>
      <c r="CI120" s="6">
        <v>0</v>
      </c>
      <c r="CJ120" s="7">
        <v>0</v>
      </c>
      <c r="CK120" s="7">
        <v>-5</v>
      </c>
      <c r="CL120" s="7">
        <v>-5</v>
      </c>
      <c r="CM120" s="6">
        <v>0</v>
      </c>
      <c r="CN120" s="6">
        <f>IF(EQ120&gt;=70, 5, 0)</f>
        <v>0</v>
      </c>
      <c r="CO120" s="6">
        <v>0</v>
      </c>
      <c r="CP120" s="6"/>
      <c r="CQ120" s="6">
        <v>0</v>
      </c>
      <c r="CR120" s="7"/>
      <c r="CS120" s="7">
        <f>IF(FA120&gt;=70, 6, 0)</f>
        <v>0</v>
      </c>
      <c r="CT120" s="7">
        <v>-5</v>
      </c>
      <c r="CU120" s="6">
        <v>20</v>
      </c>
      <c r="CV120" s="7">
        <v>0</v>
      </c>
      <c r="CW120" s="7">
        <v>0</v>
      </c>
      <c r="CX120" s="7">
        <v>0</v>
      </c>
      <c r="CY120" s="7">
        <v>0</v>
      </c>
      <c r="CZ120" s="7">
        <f>IF(AND(DQ120&gt;0,DU120&gt;0),4,0)</f>
        <v>0</v>
      </c>
      <c r="DA120" s="7">
        <f>IF(AND(ED120&gt;0,EI120&gt;0,EN120&gt;0),4,0)</f>
        <v>0</v>
      </c>
      <c r="DB120" s="7">
        <f>IF(SUM(BV120,BX120,CA120,CB120,CD120,CG120,CJ120,CK120,CM120,CO120)&gt;-1,4,0)</f>
        <v>0</v>
      </c>
      <c r="DC120" s="7">
        <f>IF(FA120&gt;0,4,0)</f>
        <v>0</v>
      </c>
      <c r="DD120" s="6"/>
      <c r="DE120" s="10">
        <f>SUM(AR120:DD120)</f>
        <v>11</v>
      </c>
      <c r="DF120" s="10">
        <v>50</v>
      </c>
      <c r="DG120" s="17">
        <f>DE120+DF120</f>
        <v>61</v>
      </c>
      <c r="DH120" s="1">
        <v>42.86</v>
      </c>
      <c r="DI120" s="18">
        <v>50</v>
      </c>
      <c r="DJ120" s="18">
        <v>50</v>
      </c>
      <c r="DK120" s="29">
        <f>AVERAGE(DI120:DJ120)</f>
        <v>50</v>
      </c>
      <c r="DL120" s="1">
        <v>0</v>
      </c>
      <c r="DM120" s="29">
        <v>85</v>
      </c>
      <c r="DN120" s="1">
        <v>0</v>
      </c>
      <c r="DO120" s="1">
        <v>0</v>
      </c>
      <c r="DP120" s="1">
        <f>IF(DO120&gt;68, 68, DO120)</f>
        <v>0</v>
      </c>
      <c r="DQ120" s="1">
        <f>MAX(DN120,DP120)</f>
        <v>0</v>
      </c>
      <c r="DR120" s="29">
        <v>0</v>
      </c>
      <c r="DS120" s="29"/>
      <c r="DT120" s="29">
        <f>IF(DS120&gt;68,68,DS120)</f>
        <v>0</v>
      </c>
      <c r="DU120" s="29">
        <f>MAX(DR120,DT120)</f>
        <v>0</v>
      </c>
      <c r="DV120" s="18">
        <v>0</v>
      </c>
      <c r="DW120" s="18">
        <v>0</v>
      </c>
      <c r="DX120" s="1"/>
      <c r="DY120" s="15">
        <f>AVERAGE(DH120,DK120:DM120, DQ120, DU120)</f>
        <v>29.643333333333334</v>
      </c>
      <c r="DZ120" s="1">
        <v>13.33</v>
      </c>
      <c r="EA120" s="1">
        <v>0</v>
      </c>
      <c r="EB120" s="1">
        <v>0</v>
      </c>
      <c r="EC120" s="1">
        <f>IF(EB120&gt;68,68,EB120)</f>
        <v>0</v>
      </c>
      <c r="ED120" s="1">
        <f>MAX(DZ120:EA120,EC120)</f>
        <v>13.33</v>
      </c>
      <c r="EE120" s="29">
        <v>0</v>
      </c>
      <c r="EF120" s="29">
        <v>6.67</v>
      </c>
      <c r="EG120" s="29">
        <v>0</v>
      </c>
      <c r="EH120" s="29">
        <f>IF(EG120&gt;68,68,EG120)</f>
        <v>0</v>
      </c>
      <c r="EI120" s="29">
        <f>MAX(EE120:EF120)</f>
        <v>6.67</v>
      </c>
      <c r="EJ120" s="1">
        <v>0</v>
      </c>
      <c r="EK120" s="1">
        <v>0</v>
      </c>
      <c r="EL120" s="1">
        <v>0</v>
      </c>
      <c r="EM120" s="1">
        <f>IF(EL120&gt;68,68,EL120)</f>
        <v>0</v>
      </c>
      <c r="EN120" s="1">
        <f>MAX(EJ120:EK120,EM120)</f>
        <v>0</v>
      </c>
      <c r="EO120" s="29">
        <v>0</v>
      </c>
      <c r="EP120" s="29">
        <v>0</v>
      </c>
      <c r="EQ120" s="29"/>
      <c r="ER120" s="15">
        <f>AVERAGE(ED120,EI120,EN120,EQ120)</f>
        <v>6.666666666666667</v>
      </c>
      <c r="ES120" s="1">
        <v>0</v>
      </c>
      <c r="ET120" s="1">
        <v>0</v>
      </c>
      <c r="EU120" s="1">
        <f>MIN(MAX(ES120:ET120)+0.2*FA120, 100)</f>
        <v>0</v>
      </c>
      <c r="EV120" s="29">
        <v>8.33</v>
      </c>
      <c r="EW120" s="29">
        <v>0</v>
      </c>
      <c r="EX120" s="29">
        <f>MIN(MAX(EV120:EW120)+0.15*FA120, 100)</f>
        <v>8.33</v>
      </c>
      <c r="EY120" s="1">
        <v>0</v>
      </c>
      <c r="EZ120" s="1">
        <v>0</v>
      </c>
      <c r="FA120" s="1">
        <f>MAX(EY120:EZ120)</f>
        <v>0</v>
      </c>
      <c r="FB120" s="15">
        <f>AVERAGE(EU120,EX120,FA120)</f>
        <v>2.7766666666666668</v>
      </c>
      <c r="FC120" s="3">
        <v>0.25</v>
      </c>
      <c r="FD120" s="3">
        <v>0.2</v>
      </c>
      <c r="FE120" s="3">
        <v>0.25</v>
      </c>
      <c r="FF120" s="3">
        <v>0.3</v>
      </c>
      <c r="FG120" s="25">
        <f>MIN(IF(C120="Yes",AQ120+DG120,0),100)</f>
        <v>64</v>
      </c>
      <c r="FH120" s="25">
        <f>IF(FL120&lt;0,FG120+FL120*-4,FG120)</f>
        <v>64</v>
      </c>
      <c r="FI120" s="25">
        <f>MIN(IF(C120="Yes",AQ120+DY120,0), 100)</f>
        <v>32.643333333333331</v>
      </c>
      <c r="FJ120" s="25">
        <f>MIN(IF(C120="Yes",AQ120+ER120,0),100)</f>
        <v>9.6666666666666679</v>
      </c>
      <c r="FK120" s="25">
        <f>MIN(IF(C120="Yes",AQ120+FB120,0), 100)</f>
        <v>5.7766666666666673</v>
      </c>
      <c r="FL120" s="26">
        <f>FC120*FG120+FD120*FI120+FE120*FJ120+FF120*FK120</f>
        <v>26.678333333333335</v>
      </c>
      <c r="FM120" s="26">
        <f>FC120*FH120+FD120*FI120+FE120*FJ120+FF120*FK120</f>
        <v>26.678333333333335</v>
      </c>
    </row>
    <row r="121" spans="1:169" customFormat="1" x14ac:dyDescent="0.3">
      <c r="A121">
        <v>1402019096</v>
      </c>
      <c r="B121" t="s">
        <v>106</v>
      </c>
      <c r="C121" s="2" t="s">
        <v>107</v>
      </c>
      <c r="D121" s="6">
        <v>1</v>
      </c>
      <c r="E121" s="6"/>
      <c r="F121" s="7"/>
      <c r="G121" s="7"/>
      <c r="H121" s="6">
        <v>1</v>
      </c>
      <c r="I121" s="6">
        <v>1</v>
      </c>
      <c r="J121" s="7"/>
      <c r="K121" s="7"/>
      <c r="L121" s="6"/>
      <c r="M121" s="8"/>
      <c r="N121" s="7"/>
      <c r="O121" s="7"/>
      <c r="P121" s="6"/>
      <c r="Q121" s="8"/>
      <c r="R121" s="7"/>
      <c r="S121" s="7">
        <v>1</v>
      </c>
      <c r="T121" s="6"/>
      <c r="U121" s="6"/>
      <c r="V121" s="7"/>
      <c r="W121" s="7"/>
      <c r="X121" s="6"/>
      <c r="Y121" s="6"/>
      <c r="Z121" s="7"/>
      <c r="AA121" s="7"/>
      <c r="AB121" s="6"/>
      <c r="AC121" s="6"/>
      <c r="AD121" s="7"/>
      <c r="AE121" s="8"/>
      <c r="AF121" s="10">
        <v>14</v>
      </c>
      <c r="AG121" s="10">
        <v>10</v>
      </c>
      <c r="AH121" s="10">
        <f>COUNT(D121:AE121)</f>
        <v>4</v>
      </c>
      <c r="AI121" s="22">
        <f>IF(C121="Yes",(AF121-AH121+(DG121-50)/AG121)/AF121,0)</f>
        <v>0.62142857142857133</v>
      </c>
      <c r="AJ121" s="11">
        <f>SUM(D121:AE121)</f>
        <v>4</v>
      </c>
      <c r="AK121" s="10">
        <f>MAX(AJ121-AL121-AM121,0)*-1</f>
        <v>0</v>
      </c>
      <c r="AL121" s="10">
        <v>10</v>
      </c>
      <c r="AM121" s="10">
        <v>3</v>
      </c>
      <c r="AN121" s="7">
        <f>AJ121+AK121+AO121</f>
        <v>4</v>
      </c>
      <c r="AO121" s="6"/>
      <c r="AP121" s="3">
        <v>0.5</v>
      </c>
      <c r="AQ121" s="15">
        <f>MIN(AN121,AL121)*AP121</f>
        <v>2</v>
      </c>
      <c r="AR121" s="6">
        <v>0</v>
      </c>
      <c r="AS121" s="6">
        <v>0</v>
      </c>
      <c r="AT121" s="6">
        <v>5</v>
      </c>
      <c r="AU121" s="6">
        <v>0</v>
      </c>
      <c r="AV121" s="7">
        <v>-5</v>
      </c>
      <c r="AW121" s="7">
        <v>0</v>
      </c>
      <c r="AX121" s="7"/>
      <c r="AY121" s="7">
        <v>0</v>
      </c>
      <c r="AZ121" s="6"/>
      <c r="BA121" s="6">
        <v>3</v>
      </c>
      <c r="BB121" s="6"/>
      <c r="BC121" s="6">
        <v>0</v>
      </c>
      <c r="BD121" s="7"/>
      <c r="BE121" s="7">
        <f>IF(ED121&gt;=70, 5, 0)</f>
        <v>0</v>
      </c>
      <c r="BF121" s="7"/>
      <c r="BG121" s="7"/>
      <c r="BH121" s="7">
        <v>0</v>
      </c>
      <c r="BI121" s="6"/>
      <c r="BJ121" s="6">
        <f>IF(EU121&gt;=70, 6, 0)</f>
        <v>0</v>
      </c>
      <c r="BK121" s="6">
        <v>0</v>
      </c>
      <c r="BL121" s="7">
        <v>0</v>
      </c>
      <c r="BM121" s="7">
        <v>-5</v>
      </c>
      <c r="BN121" s="7">
        <v>0</v>
      </c>
      <c r="BO121" s="6"/>
      <c r="BP121" s="6">
        <f>IF(EX121&gt;=70, 6, 0)</f>
        <v>0</v>
      </c>
      <c r="BQ121" s="6">
        <v>0</v>
      </c>
      <c r="BR121" s="7"/>
      <c r="BS121" s="7">
        <v>0</v>
      </c>
      <c r="BT121" s="7">
        <v>0</v>
      </c>
      <c r="BU121" s="6"/>
      <c r="BV121" s="6">
        <v>0</v>
      </c>
      <c r="BW121" s="6">
        <f>IF(EI121&gt;=70, 5, 0)</f>
        <v>0</v>
      </c>
      <c r="BX121" s="6">
        <v>0</v>
      </c>
      <c r="BY121" s="6">
        <v>0</v>
      </c>
      <c r="BZ121" s="6">
        <v>0</v>
      </c>
      <c r="CA121" s="6">
        <v>0</v>
      </c>
      <c r="CB121" s="6">
        <v>0</v>
      </c>
      <c r="CC121" s="6">
        <v>0</v>
      </c>
      <c r="CD121" s="6">
        <v>0</v>
      </c>
      <c r="CE121" s="6">
        <v>0</v>
      </c>
      <c r="CF121" s="6">
        <v>0</v>
      </c>
      <c r="CG121" s="6">
        <v>0</v>
      </c>
      <c r="CH121" s="6">
        <v>0</v>
      </c>
      <c r="CI121" s="6">
        <v>0</v>
      </c>
      <c r="CJ121" s="7">
        <v>0</v>
      </c>
      <c r="CK121" s="7">
        <v>-5</v>
      </c>
      <c r="CL121" s="7">
        <v>0</v>
      </c>
      <c r="CM121" s="6">
        <v>0</v>
      </c>
      <c r="CN121" s="6">
        <f>IF(EQ121&gt;=70, 5, 0)</f>
        <v>0</v>
      </c>
      <c r="CO121" s="6">
        <v>0</v>
      </c>
      <c r="CP121" s="6"/>
      <c r="CQ121" s="6">
        <v>-5</v>
      </c>
      <c r="CR121" s="7"/>
      <c r="CS121" s="7">
        <f>IF(FA121&gt;=70, 6, 0)</f>
        <v>0</v>
      </c>
      <c r="CT121" s="7">
        <v>-5</v>
      </c>
      <c r="CU121" s="6"/>
      <c r="CV121" s="7">
        <v>0</v>
      </c>
      <c r="CW121" s="7">
        <v>0</v>
      </c>
      <c r="CX121" s="7">
        <v>0</v>
      </c>
      <c r="CY121" s="7">
        <v>0</v>
      </c>
      <c r="CZ121" s="7">
        <f>IF(AND(DQ121&gt;0,DU121&gt;0),4,0)</f>
        <v>0</v>
      </c>
      <c r="DA121" s="7">
        <f>IF(AND(ED121&gt;0,EI121&gt;0,EN121&gt;0),4,0)</f>
        <v>4</v>
      </c>
      <c r="DB121" s="7">
        <f>IF(SUM(BV121,BX121,CA121,CB121,CD121,CG121,CJ121,CK121,CM121,CO121)&gt;-1,4,0)</f>
        <v>0</v>
      </c>
      <c r="DC121" s="7">
        <f>IF(FA121&gt;0,4,0)</f>
        <v>0</v>
      </c>
      <c r="DD121" s="6"/>
      <c r="DE121" s="10">
        <f>SUM(AR121:DD121)</f>
        <v>-13</v>
      </c>
      <c r="DF121" s="10">
        <v>50</v>
      </c>
      <c r="DG121" s="17">
        <f>DE121+DF121</f>
        <v>37</v>
      </c>
      <c r="DH121" s="1">
        <v>82.86</v>
      </c>
      <c r="DI121" s="18">
        <v>0</v>
      </c>
      <c r="DJ121" s="18">
        <v>50</v>
      </c>
      <c r="DK121" s="29">
        <f>AVERAGE(DI121:DJ121)</f>
        <v>25</v>
      </c>
      <c r="DL121" s="1">
        <v>0</v>
      </c>
      <c r="DM121" s="29">
        <v>0</v>
      </c>
      <c r="DN121" s="1">
        <v>0</v>
      </c>
      <c r="DO121" s="1">
        <v>0</v>
      </c>
      <c r="DP121" s="1">
        <f>IF(DO121&gt;68, 68, DO121)</f>
        <v>0</v>
      </c>
      <c r="DQ121" s="1">
        <f>MAX(DN121,DP121)</f>
        <v>0</v>
      </c>
      <c r="DR121" s="29">
        <v>0</v>
      </c>
      <c r="DS121" s="29"/>
      <c r="DT121" s="29">
        <f>IF(DS121&gt;68,68,DS121)</f>
        <v>0</v>
      </c>
      <c r="DU121" s="29">
        <f>MAX(DR121,DT121)</f>
        <v>0</v>
      </c>
      <c r="DV121" s="18">
        <v>0</v>
      </c>
      <c r="DW121" s="18">
        <v>0</v>
      </c>
      <c r="DX121" s="1"/>
      <c r="DY121" s="15">
        <f>AVERAGE(DH121,DK121:DM121, DQ121, DU121)</f>
        <v>17.976666666666667</v>
      </c>
      <c r="DZ121" s="1">
        <v>40</v>
      </c>
      <c r="EA121" s="1">
        <v>0</v>
      </c>
      <c r="EB121" s="1">
        <v>0</v>
      </c>
      <c r="EC121" s="1">
        <f>IF(EB121&gt;68,68,EB121)</f>
        <v>0</v>
      </c>
      <c r="ED121" s="1">
        <f>MAX(DZ121:EA121,EC121)</f>
        <v>40</v>
      </c>
      <c r="EE121" s="29">
        <v>16.670000000000002</v>
      </c>
      <c r="EF121" s="29">
        <v>6.67</v>
      </c>
      <c r="EG121" s="29">
        <v>0</v>
      </c>
      <c r="EH121" s="29">
        <f>IF(EG121&gt;68,68,EG121)</f>
        <v>0</v>
      </c>
      <c r="EI121" s="29">
        <f>MAX(EE121:EF121)</f>
        <v>16.670000000000002</v>
      </c>
      <c r="EJ121" s="1">
        <v>16.670000000000002</v>
      </c>
      <c r="EK121" s="1">
        <v>0</v>
      </c>
      <c r="EL121" s="1">
        <v>0</v>
      </c>
      <c r="EM121" s="1">
        <f>IF(EL121&gt;68,68,EL121)</f>
        <v>0</v>
      </c>
      <c r="EN121" s="1">
        <f>MAX(EJ121:EK121,EM121)</f>
        <v>16.670000000000002</v>
      </c>
      <c r="EO121" s="29">
        <v>0</v>
      </c>
      <c r="EP121" s="29">
        <v>0</v>
      </c>
      <c r="EQ121" s="29"/>
      <c r="ER121" s="15">
        <f>AVERAGE(ED121,EI121,EN121,EQ121)</f>
        <v>24.446666666666669</v>
      </c>
      <c r="ES121" s="1">
        <v>6.67</v>
      </c>
      <c r="ET121" s="1">
        <v>0</v>
      </c>
      <c r="EU121" s="1">
        <f>MIN(MAX(ES121:ET121)+0.2*FA121, 100)</f>
        <v>6.67</v>
      </c>
      <c r="EV121" s="29">
        <v>50</v>
      </c>
      <c r="EW121" s="29">
        <v>0</v>
      </c>
      <c r="EX121" s="29">
        <f>MIN(MAX(EV121:EW121)+0.15*FA121, 100)</f>
        <v>50</v>
      </c>
      <c r="EY121" s="1">
        <v>0</v>
      </c>
      <c r="EZ121" s="1">
        <v>0</v>
      </c>
      <c r="FA121" s="1">
        <f>MAX(EY121:EZ121)</f>
        <v>0</v>
      </c>
      <c r="FB121" s="15">
        <f>AVERAGE(EU121,EX121,FA121)</f>
        <v>18.89</v>
      </c>
      <c r="FC121" s="3">
        <v>0.25</v>
      </c>
      <c r="FD121" s="3">
        <v>0.2</v>
      </c>
      <c r="FE121" s="3">
        <v>0.25</v>
      </c>
      <c r="FF121" s="3">
        <v>0.3</v>
      </c>
      <c r="FG121" s="25">
        <f>MIN(IF(C121="Yes",AQ121+DG121,0),100)</f>
        <v>39</v>
      </c>
      <c r="FH121" s="25">
        <f>IF(FL121&lt;0,FG121+FL121*-4,FG121)</f>
        <v>39</v>
      </c>
      <c r="FI121" s="25">
        <f>MIN(IF(C121="Yes",AQ121+DY121,0), 100)</f>
        <v>19.976666666666667</v>
      </c>
      <c r="FJ121" s="25">
        <f>MIN(IF(C121="Yes",AQ121+ER121,0),100)</f>
        <v>26.446666666666669</v>
      </c>
      <c r="FK121" s="25">
        <f>MIN(IF(C121="Yes",AQ121+FB121,0), 100)</f>
        <v>20.89</v>
      </c>
      <c r="FL121" s="26">
        <f>FC121*FG121+FD121*FI121+FE121*FJ121+FF121*FK121</f>
        <v>26.623999999999999</v>
      </c>
      <c r="FM121" s="26">
        <f>FC121*FH121+FD121*FI121+FE121*FJ121+FF121*FK121</f>
        <v>26.623999999999999</v>
      </c>
    </row>
    <row r="122" spans="1:169" customFormat="1" x14ac:dyDescent="0.3">
      <c r="A122">
        <v>1402018185</v>
      </c>
      <c r="B122" t="s">
        <v>105</v>
      </c>
      <c r="C122" s="2" t="s">
        <v>107</v>
      </c>
      <c r="D122" s="6"/>
      <c r="E122" s="6"/>
      <c r="F122" s="7">
        <v>1</v>
      </c>
      <c r="G122" s="7">
        <v>1</v>
      </c>
      <c r="H122" s="6"/>
      <c r="I122" s="6"/>
      <c r="J122" s="7"/>
      <c r="K122" s="7"/>
      <c r="L122" s="6">
        <v>1</v>
      </c>
      <c r="M122" s="8"/>
      <c r="N122" s="7"/>
      <c r="O122" s="7"/>
      <c r="P122" s="6"/>
      <c r="Q122" s="8"/>
      <c r="R122" s="7"/>
      <c r="S122" s="7"/>
      <c r="T122" s="6"/>
      <c r="U122" s="16"/>
      <c r="V122" s="7"/>
      <c r="W122" s="7"/>
      <c r="X122" s="6"/>
      <c r="Y122" s="6"/>
      <c r="Z122" s="7"/>
      <c r="AA122" s="7"/>
      <c r="AB122" s="6"/>
      <c r="AC122" s="6"/>
      <c r="AD122" s="7"/>
      <c r="AE122" s="8"/>
      <c r="AF122" s="10">
        <v>14</v>
      </c>
      <c r="AG122" s="10">
        <v>10</v>
      </c>
      <c r="AH122" s="10">
        <f>COUNT(D122:AE122)</f>
        <v>3</v>
      </c>
      <c r="AI122" s="22">
        <f>IF(C122="Yes",(AF122-AH122+(DG122-50)/AG122)/AF122,0)</f>
        <v>0.81428571428571428</v>
      </c>
      <c r="AJ122" s="11">
        <f>SUM(D122:AE122)</f>
        <v>3</v>
      </c>
      <c r="AK122" s="10">
        <f>MAX(AJ122-AL122-AM122,0)*-1</f>
        <v>0</v>
      </c>
      <c r="AL122" s="10">
        <v>10</v>
      </c>
      <c r="AM122" s="10">
        <v>3</v>
      </c>
      <c r="AN122" s="7">
        <f>AJ122+AK122+AO122</f>
        <v>3</v>
      </c>
      <c r="AO122" s="6"/>
      <c r="AP122" s="3">
        <v>0.5</v>
      </c>
      <c r="AQ122" s="15">
        <f>MIN(AN122,AL122)*AP122</f>
        <v>1.5</v>
      </c>
      <c r="AR122" s="6">
        <v>0</v>
      </c>
      <c r="AS122" s="6">
        <v>0</v>
      </c>
      <c r="AT122" s="6">
        <v>1</v>
      </c>
      <c r="AU122" s="6">
        <v>0</v>
      </c>
      <c r="AV122" s="7"/>
      <c r="AW122" s="7">
        <v>0</v>
      </c>
      <c r="AX122" s="7"/>
      <c r="AY122" s="7">
        <v>0</v>
      </c>
      <c r="AZ122" s="6"/>
      <c r="BA122" s="6">
        <v>0</v>
      </c>
      <c r="BB122" s="6"/>
      <c r="BC122" s="6">
        <v>0</v>
      </c>
      <c r="BD122" s="7"/>
      <c r="BE122" s="7">
        <f>IF(ED122&gt;=70, 5, 0)</f>
        <v>0</v>
      </c>
      <c r="BF122" s="7"/>
      <c r="BG122" s="7"/>
      <c r="BH122" s="7">
        <v>0</v>
      </c>
      <c r="BI122" s="6"/>
      <c r="BJ122" s="6">
        <f>IF(EU122&gt;=70, 6, 0)</f>
        <v>0</v>
      </c>
      <c r="BK122" s="6">
        <v>0</v>
      </c>
      <c r="BL122" s="7">
        <v>0</v>
      </c>
      <c r="BM122" s="7">
        <v>-5</v>
      </c>
      <c r="BN122" s="7">
        <v>0</v>
      </c>
      <c r="BO122" s="6"/>
      <c r="BP122" s="6">
        <f>IF(EX122&gt;=70, 6, 0)</f>
        <v>0</v>
      </c>
      <c r="BQ122" s="6">
        <v>0</v>
      </c>
      <c r="BR122" s="7"/>
      <c r="BS122" s="7">
        <v>0</v>
      </c>
      <c r="BT122" s="7">
        <v>0</v>
      </c>
      <c r="BU122" s="6">
        <v>5</v>
      </c>
      <c r="BV122" s="6">
        <v>0</v>
      </c>
      <c r="BW122" s="6">
        <f>IF(EI122&gt;=70, 5, 0)</f>
        <v>0</v>
      </c>
      <c r="BX122" s="6">
        <v>0</v>
      </c>
      <c r="BY122" s="6">
        <v>0</v>
      </c>
      <c r="BZ122" s="6">
        <v>0</v>
      </c>
      <c r="CA122" s="6">
        <v>0</v>
      </c>
      <c r="CB122" s="6">
        <v>0</v>
      </c>
      <c r="CC122" s="6">
        <v>0</v>
      </c>
      <c r="CD122" s="6">
        <v>0</v>
      </c>
      <c r="CE122" s="6">
        <v>0</v>
      </c>
      <c r="CF122" s="6">
        <v>0</v>
      </c>
      <c r="CG122" s="6">
        <v>0</v>
      </c>
      <c r="CH122" s="6">
        <v>0</v>
      </c>
      <c r="CI122" s="6">
        <v>0</v>
      </c>
      <c r="CJ122" s="7">
        <v>0</v>
      </c>
      <c r="CK122" s="7">
        <v>0</v>
      </c>
      <c r="CL122" s="7">
        <v>0</v>
      </c>
      <c r="CM122" s="6">
        <v>0</v>
      </c>
      <c r="CN122" s="6">
        <f>IF(EQ122&gt;=70, 5, 0)</f>
        <v>0</v>
      </c>
      <c r="CO122" s="6">
        <v>0</v>
      </c>
      <c r="CP122" s="6"/>
      <c r="CQ122" s="6">
        <v>0</v>
      </c>
      <c r="CR122" s="7"/>
      <c r="CS122" s="7">
        <f>IF(FA122&gt;=70, 6, 0)</f>
        <v>0</v>
      </c>
      <c r="CT122" s="7">
        <v>-5</v>
      </c>
      <c r="CU122" s="6"/>
      <c r="CV122" s="7">
        <v>0</v>
      </c>
      <c r="CW122" s="7">
        <v>0</v>
      </c>
      <c r="CX122" s="7">
        <v>0</v>
      </c>
      <c r="CY122" s="7">
        <v>0</v>
      </c>
      <c r="CZ122" s="7">
        <f>IF(AND(DQ122&gt;0,DU122&gt;0),4,0)</f>
        <v>0</v>
      </c>
      <c r="DA122" s="7">
        <f>IF(AND(ED122&gt;0,EI122&gt;0,EN122&gt;0),4,0)</f>
        <v>4</v>
      </c>
      <c r="DB122" s="7">
        <f>IF(SUM(BV122,BX122,CA122,CB122,CD122,CG122,CJ122,CK122,CM122,CO122)&gt;-1,4,0)</f>
        <v>4</v>
      </c>
      <c r="DC122" s="7">
        <f>IF(FA122&gt;0,4,0)</f>
        <v>0</v>
      </c>
      <c r="DD122" s="6"/>
      <c r="DE122" s="10">
        <f>SUM(AR122:DD122)</f>
        <v>4</v>
      </c>
      <c r="DF122" s="10">
        <v>50</v>
      </c>
      <c r="DG122" s="17">
        <f>DE122+DF122</f>
        <v>54</v>
      </c>
      <c r="DH122" s="1">
        <v>42.86</v>
      </c>
      <c r="DI122" s="18">
        <v>25</v>
      </c>
      <c r="DJ122" s="18">
        <v>50</v>
      </c>
      <c r="DK122" s="29">
        <f>AVERAGE(DI122:DJ122)</f>
        <v>37.5</v>
      </c>
      <c r="DL122" s="1">
        <v>0</v>
      </c>
      <c r="DM122" s="29">
        <v>65</v>
      </c>
      <c r="DN122" s="1">
        <v>0</v>
      </c>
      <c r="DO122" s="1">
        <v>0</v>
      </c>
      <c r="DP122" s="1">
        <f>IF(DO122&gt;68, 68, DO122)</f>
        <v>0</v>
      </c>
      <c r="DQ122" s="1">
        <f>MAX(DN122,DP122)</f>
        <v>0</v>
      </c>
      <c r="DR122" s="29">
        <v>0</v>
      </c>
      <c r="DS122" s="29"/>
      <c r="DT122" s="29">
        <f>IF(DS122&gt;68,68,DS122)</f>
        <v>0</v>
      </c>
      <c r="DU122" s="29">
        <f>MAX(DR122,DT122)</f>
        <v>0</v>
      </c>
      <c r="DV122" s="18">
        <v>0</v>
      </c>
      <c r="DW122" s="18">
        <v>0</v>
      </c>
      <c r="DX122" s="1"/>
      <c r="DY122" s="15">
        <f>AVERAGE(DH122,DK122:DM122, DQ122, DU122)</f>
        <v>24.22666666666667</v>
      </c>
      <c r="DZ122" s="1">
        <v>20</v>
      </c>
      <c r="EA122" s="1">
        <v>33.33</v>
      </c>
      <c r="EB122" s="1">
        <v>0</v>
      </c>
      <c r="EC122" s="1">
        <f>IF(EB122&gt;68,68,EB122)</f>
        <v>0</v>
      </c>
      <c r="ED122" s="1">
        <f>MAX(DZ122:EA122,EC122)</f>
        <v>33.33</v>
      </c>
      <c r="EE122" s="29">
        <v>16.670000000000002</v>
      </c>
      <c r="EF122" s="29">
        <v>20</v>
      </c>
      <c r="EG122" s="29">
        <v>0</v>
      </c>
      <c r="EH122" s="29">
        <f>IF(EG122&gt;68,68,EG122)</f>
        <v>0</v>
      </c>
      <c r="EI122" s="29">
        <f>MAX(EE122:EF122)</f>
        <v>20</v>
      </c>
      <c r="EJ122" s="1">
        <v>16.670000000000002</v>
      </c>
      <c r="EK122" s="1">
        <v>0</v>
      </c>
      <c r="EL122" s="1">
        <v>0</v>
      </c>
      <c r="EM122" s="1">
        <f>IF(EL122&gt;68,68,EL122)</f>
        <v>0</v>
      </c>
      <c r="EN122" s="1">
        <f>MAX(EJ122:EK122,EM122)</f>
        <v>16.670000000000002</v>
      </c>
      <c r="EO122" s="29">
        <v>0</v>
      </c>
      <c r="EP122" s="29">
        <v>0</v>
      </c>
      <c r="EQ122" s="29"/>
      <c r="ER122" s="15">
        <f>AVERAGE(ED122,EI122,EN122,EQ122)</f>
        <v>23.333333333333332</v>
      </c>
      <c r="ES122" s="1">
        <v>0</v>
      </c>
      <c r="ET122" s="1">
        <v>0</v>
      </c>
      <c r="EU122" s="1">
        <f>MIN(MAX(ES122:ET122)+0.2*FA122, 100)</f>
        <v>0</v>
      </c>
      <c r="EV122" s="29">
        <v>0</v>
      </c>
      <c r="EW122" s="29">
        <v>0</v>
      </c>
      <c r="EX122" s="29">
        <f>MIN(MAX(EV122:EW122)+0.15*FA122, 100)</f>
        <v>0</v>
      </c>
      <c r="EY122" s="1">
        <v>0</v>
      </c>
      <c r="EZ122" s="1">
        <v>0</v>
      </c>
      <c r="FA122" s="1">
        <f>MAX(EY122:EZ122)</f>
        <v>0</v>
      </c>
      <c r="FB122" s="15">
        <f>AVERAGE(EU122,EX122,FA122)</f>
        <v>0</v>
      </c>
      <c r="FC122" s="3">
        <v>0.25</v>
      </c>
      <c r="FD122" s="3">
        <v>0.2</v>
      </c>
      <c r="FE122" s="3">
        <v>0.25</v>
      </c>
      <c r="FF122" s="3">
        <v>0.3</v>
      </c>
      <c r="FG122" s="25">
        <f>MIN(IF(C122="Yes",AQ122+DG122,0),100)</f>
        <v>55.5</v>
      </c>
      <c r="FH122" s="25">
        <f>IF(FL122&lt;0,FG122+FL122*-4,FG122)</f>
        <v>55.5</v>
      </c>
      <c r="FI122" s="25">
        <f>MIN(IF(C122="Yes",AQ122+DY122,0), 100)</f>
        <v>25.72666666666667</v>
      </c>
      <c r="FJ122" s="25">
        <f>MIN(IF(C122="Yes",AQ122+ER122,0),100)</f>
        <v>24.833333333333332</v>
      </c>
      <c r="FK122" s="25">
        <f>MIN(IF(C122="Yes",AQ122+FB122,0), 100)</f>
        <v>1.5</v>
      </c>
      <c r="FL122" s="26">
        <f>FC122*FG122+FD122*FI122+FE122*FJ122+FF122*FK122</f>
        <v>25.678666666666665</v>
      </c>
      <c r="FM122" s="26">
        <f>FC122*FH122+FD122*FI122+FE122*FJ122+FF122*FK122</f>
        <v>25.678666666666665</v>
      </c>
    </row>
    <row r="123" spans="1:169" customFormat="1" x14ac:dyDescent="0.3">
      <c r="A123">
        <v>1402018173</v>
      </c>
      <c r="B123" t="s">
        <v>105</v>
      </c>
      <c r="C123" s="2" t="s">
        <v>107</v>
      </c>
      <c r="D123" s="6"/>
      <c r="E123" s="6"/>
      <c r="F123" s="7"/>
      <c r="G123" s="7"/>
      <c r="H123" s="6">
        <v>0</v>
      </c>
      <c r="I123" s="6"/>
      <c r="J123" s="7">
        <v>1</v>
      </c>
      <c r="K123" s="7"/>
      <c r="L123" s="6"/>
      <c r="M123" s="8"/>
      <c r="N123" s="7"/>
      <c r="O123" s="7"/>
      <c r="P123" s="6"/>
      <c r="Q123" s="8"/>
      <c r="R123" s="7"/>
      <c r="S123" s="7"/>
      <c r="T123" s="6"/>
      <c r="U123" s="16"/>
      <c r="V123" s="7"/>
      <c r="W123" s="7"/>
      <c r="X123" s="6"/>
      <c r="Y123" s="6"/>
      <c r="Z123" s="7"/>
      <c r="AA123" s="7"/>
      <c r="AB123" s="6"/>
      <c r="AC123" s="6"/>
      <c r="AD123" s="7"/>
      <c r="AE123" s="8"/>
      <c r="AF123" s="10">
        <v>14</v>
      </c>
      <c r="AG123" s="10">
        <v>10</v>
      </c>
      <c r="AH123" s="10">
        <f>COUNT(D123:AE123)</f>
        <v>2</v>
      </c>
      <c r="AI123" s="22">
        <f>IF(C123="Yes",(AF123-AH123+(DG123-50)/AG123)/AF123,0)</f>
        <v>0.73571428571428577</v>
      </c>
      <c r="AJ123" s="11">
        <f>SUM(D123:AE123)</f>
        <v>1</v>
      </c>
      <c r="AK123" s="10">
        <f>MAX(AJ123-AL123-AM123,0)*-1</f>
        <v>0</v>
      </c>
      <c r="AL123" s="10">
        <v>10</v>
      </c>
      <c r="AM123" s="10">
        <v>3</v>
      </c>
      <c r="AN123" s="7">
        <f>AJ123+AK123+AO123</f>
        <v>1</v>
      </c>
      <c r="AO123" s="6"/>
      <c r="AP123" s="3">
        <v>0.5</v>
      </c>
      <c r="AQ123" s="15">
        <f>MIN(AN123,AL123)*AP123</f>
        <v>0.5</v>
      </c>
      <c r="AR123" s="6">
        <v>0</v>
      </c>
      <c r="AS123" s="6">
        <v>0</v>
      </c>
      <c r="AT123" s="6">
        <v>2</v>
      </c>
      <c r="AU123" s="6">
        <v>0</v>
      </c>
      <c r="AV123" s="7"/>
      <c r="AW123" s="7">
        <v>0</v>
      </c>
      <c r="AX123" s="7"/>
      <c r="AY123" s="7">
        <v>0</v>
      </c>
      <c r="AZ123" s="6"/>
      <c r="BA123" s="6">
        <v>3</v>
      </c>
      <c r="BB123" s="6"/>
      <c r="BC123" s="6">
        <v>-5</v>
      </c>
      <c r="BD123" s="7"/>
      <c r="BE123" s="7">
        <f>IF(ED123&gt;=70, 5, 0)</f>
        <v>0</v>
      </c>
      <c r="BF123" s="7"/>
      <c r="BG123" s="7"/>
      <c r="BH123" s="7">
        <v>-5</v>
      </c>
      <c r="BI123" s="6"/>
      <c r="BJ123" s="6">
        <f>IF(EU123&gt;=70, 6, 0)</f>
        <v>0</v>
      </c>
      <c r="BK123" s="6">
        <v>-5</v>
      </c>
      <c r="BL123" s="7">
        <v>0</v>
      </c>
      <c r="BM123" s="7">
        <v>0</v>
      </c>
      <c r="BN123" s="7">
        <v>-5</v>
      </c>
      <c r="BO123" s="6"/>
      <c r="BP123" s="6">
        <f>IF(EX123&gt;=70, 6, 0)</f>
        <v>0</v>
      </c>
      <c r="BQ123" s="6">
        <v>0</v>
      </c>
      <c r="BR123" s="7"/>
      <c r="BS123" s="7">
        <v>0</v>
      </c>
      <c r="BT123" s="7">
        <v>-5</v>
      </c>
      <c r="BU123" s="6">
        <v>5</v>
      </c>
      <c r="BV123" s="6">
        <v>0</v>
      </c>
      <c r="BW123" s="6">
        <f>IF(EI123&gt;=70, 5, 0)</f>
        <v>0</v>
      </c>
      <c r="BX123" s="6">
        <v>0</v>
      </c>
      <c r="BY123" s="6">
        <v>0</v>
      </c>
      <c r="BZ123" s="6">
        <v>0</v>
      </c>
      <c r="CA123" s="6">
        <v>0</v>
      </c>
      <c r="CB123" s="6">
        <v>0</v>
      </c>
      <c r="CC123" s="6">
        <v>0</v>
      </c>
      <c r="CD123" s="6">
        <v>0</v>
      </c>
      <c r="CE123" s="6">
        <v>0</v>
      </c>
      <c r="CF123" s="6">
        <v>0</v>
      </c>
      <c r="CG123" s="6">
        <v>0</v>
      </c>
      <c r="CH123" s="6">
        <v>0</v>
      </c>
      <c r="CI123" s="6">
        <v>0</v>
      </c>
      <c r="CJ123" s="7">
        <v>0</v>
      </c>
      <c r="CK123" s="7">
        <v>0</v>
      </c>
      <c r="CL123" s="7">
        <v>0</v>
      </c>
      <c r="CM123" s="6">
        <v>0</v>
      </c>
      <c r="CN123" s="6">
        <f>IF(EQ123&gt;=70, 5, 0)</f>
        <v>0</v>
      </c>
      <c r="CO123" s="6">
        <v>0</v>
      </c>
      <c r="CP123" s="6"/>
      <c r="CQ123" s="6">
        <v>-5</v>
      </c>
      <c r="CR123" s="7"/>
      <c r="CS123" s="7">
        <f>IF(FA123&gt;=70, 6, 0)</f>
        <v>0</v>
      </c>
      <c r="CT123" s="7">
        <v>-5</v>
      </c>
      <c r="CU123" s="6"/>
      <c r="CV123" s="7">
        <v>0</v>
      </c>
      <c r="CW123" s="7">
        <v>0</v>
      </c>
      <c r="CX123" s="7">
        <v>0</v>
      </c>
      <c r="CY123" s="7">
        <v>0</v>
      </c>
      <c r="CZ123" s="7">
        <f>IF(AND(DQ123&gt;0,DU123&gt;0),4,0)</f>
        <v>0</v>
      </c>
      <c r="DA123" s="7">
        <f>IF(AND(ED123&gt;0,EI123&gt;0,EN123&gt;0),4,0)</f>
        <v>4</v>
      </c>
      <c r="DB123" s="7">
        <f>IF(SUM(BV123,BX123,CA123,CB123,CD123,CG123,CJ123,CK123,CM123,CO123)&gt;-1,4,0)</f>
        <v>4</v>
      </c>
      <c r="DC123" s="7">
        <f>IF(FA123&gt;0,4,0)</f>
        <v>0</v>
      </c>
      <c r="DD123" s="6"/>
      <c r="DE123" s="10">
        <f>SUM(AR123:DD123)</f>
        <v>-17</v>
      </c>
      <c r="DF123" s="10">
        <v>50</v>
      </c>
      <c r="DG123" s="17">
        <f>DE123+DF123</f>
        <v>33</v>
      </c>
      <c r="DH123" s="1">
        <v>42.86</v>
      </c>
      <c r="DI123" s="18">
        <v>0</v>
      </c>
      <c r="DJ123" s="18">
        <v>50</v>
      </c>
      <c r="DK123" s="29">
        <f>AVERAGE(DI123:DJ123)</f>
        <v>25</v>
      </c>
      <c r="DL123" s="1">
        <v>0</v>
      </c>
      <c r="DM123" s="29">
        <v>45</v>
      </c>
      <c r="DN123" s="1">
        <v>0</v>
      </c>
      <c r="DO123" s="1">
        <v>0</v>
      </c>
      <c r="DP123" s="1">
        <f>IF(DO123&gt;68, 68, DO123)</f>
        <v>0</v>
      </c>
      <c r="DQ123" s="1">
        <f>MAX(DN123,DP123)</f>
        <v>0</v>
      </c>
      <c r="DR123" s="29">
        <v>0</v>
      </c>
      <c r="DS123" s="29"/>
      <c r="DT123" s="29">
        <f>IF(DS123&gt;68,68,DS123)</f>
        <v>0</v>
      </c>
      <c r="DU123" s="29">
        <f>MAX(DR123,DT123)</f>
        <v>0</v>
      </c>
      <c r="DV123" s="18">
        <v>0</v>
      </c>
      <c r="DW123" s="18">
        <v>0</v>
      </c>
      <c r="DX123" s="1"/>
      <c r="DY123" s="15">
        <f>AVERAGE(DH123,DK123:DM123, DQ123, DU123)</f>
        <v>18.809999999999999</v>
      </c>
      <c r="DZ123" s="1">
        <v>33.33</v>
      </c>
      <c r="EA123" s="1">
        <v>0</v>
      </c>
      <c r="EB123" s="1">
        <v>0</v>
      </c>
      <c r="EC123" s="1">
        <f>IF(EB123&gt;68,68,EB123)</f>
        <v>0</v>
      </c>
      <c r="ED123" s="1">
        <f>MAX(DZ123:EA123,EC123)</f>
        <v>33.33</v>
      </c>
      <c r="EE123" s="29">
        <v>11.11</v>
      </c>
      <c r="EF123" s="29">
        <v>33.33</v>
      </c>
      <c r="EG123" s="29">
        <v>0</v>
      </c>
      <c r="EH123" s="29">
        <f>IF(EG123&gt;68,68,EG123)</f>
        <v>0</v>
      </c>
      <c r="EI123" s="29">
        <f>MAX(EE123:EF123)</f>
        <v>33.33</v>
      </c>
      <c r="EJ123" s="1">
        <v>11.11</v>
      </c>
      <c r="EK123" s="1">
        <v>33.33</v>
      </c>
      <c r="EL123" s="1">
        <v>0</v>
      </c>
      <c r="EM123" s="1">
        <f>IF(EL123&gt;68,68,EL123)</f>
        <v>0</v>
      </c>
      <c r="EN123" s="1">
        <f>MAX(EJ123:EK123,EM123)</f>
        <v>33.33</v>
      </c>
      <c r="EO123" s="29">
        <v>0</v>
      </c>
      <c r="EP123" s="29">
        <v>0</v>
      </c>
      <c r="EQ123" s="29"/>
      <c r="ER123" s="15">
        <f>AVERAGE(ED123,EI123,EN123,EQ123)</f>
        <v>33.33</v>
      </c>
      <c r="ES123" s="1">
        <v>0</v>
      </c>
      <c r="ET123" s="1">
        <v>0</v>
      </c>
      <c r="EU123" s="1">
        <f>MIN(MAX(ES123:ET123)+0.2*FA123, 100)</f>
        <v>0</v>
      </c>
      <c r="EV123" s="29">
        <v>41.67</v>
      </c>
      <c r="EW123" s="29">
        <v>0</v>
      </c>
      <c r="EX123" s="29">
        <f>MIN(MAX(EV123:EW123)+0.15*FA123, 100)</f>
        <v>41.67</v>
      </c>
      <c r="EY123" s="1">
        <v>0</v>
      </c>
      <c r="EZ123" s="1">
        <v>0</v>
      </c>
      <c r="FA123" s="1">
        <f>MAX(EY123:EZ123)</f>
        <v>0</v>
      </c>
      <c r="FB123" s="15">
        <f>AVERAGE(EU123,EX123,FA123)</f>
        <v>13.89</v>
      </c>
      <c r="FC123" s="3">
        <v>0.25</v>
      </c>
      <c r="FD123" s="3">
        <v>0.2</v>
      </c>
      <c r="FE123" s="3">
        <v>0.25</v>
      </c>
      <c r="FF123" s="3">
        <v>0.3</v>
      </c>
      <c r="FG123" s="25">
        <f>MIN(IF(C123="Yes",AQ123+DG123,0),100)</f>
        <v>33.5</v>
      </c>
      <c r="FH123" s="25">
        <f>IF(FL123&lt;0,FG123+FL123*-4,FG123)</f>
        <v>33.5</v>
      </c>
      <c r="FI123" s="25">
        <f>MIN(IF(C123="Yes",AQ123+DY123,0), 100)</f>
        <v>19.309999999999999</v>
      </c>
      <c r="FJ123" s="25">
        <f>MIN(IF(C123="Yes",AQ123+ER123,0),100)</f>
        <v>33.83</v>
      </c>
      <c r="FK123" s="25">
        <f>MIN(IF(C123="Yes",AQ123+FB123,0), 100)</f>
        <v>14.39</v>
      </c>
      <c r="FL123" s="26">
        <f>FC123*FG123+FD123*FI123+FE123*FJ123+FF123*FK123</f>
        <v>25.011499999999998</v>
      </c>
      <c r="FM123" s="26">
        <f>FC123*FH123+FD123*FI123+FE123*FJ123+FF123*FK123</f>
        <v>25.011499999999998</v>
      </c>
    </row>
    <row r="124" spans="1:169" customFormat="1" x14ac:dyDescent="0.3">
      <c r="A124">
        <v>1402018198</v>
      </c>
      <c r="B124" t="s">
        <v>105</v>
      </c>
      <c r="C124" s="2" t="s">
        <v>107</v>
      </c>
      <c r="D124" s="6"/>
      <c r="E124" s="6"/>
      <c r="F124" s="7"/>
      <c r="G124" s="7"/>
      <c r="H124" s="6">
        <v>0</v>
      </c>
      <c r="I124" s="6">
        <v>1</v>
      </c>
      <c r="J124" s="7"/>
      <c r="K124" s="7"/>
      <c r="L124" s="6"/>
      <c r="M124" s="8"/>
      <c r="N124" s="7"/>
      <c r="O124" s="7"/>
      <c r="P124" s="6"/>
      <c r="Q124" s="8"/>
      <c r="R124" s="7">
        <v>1</v>
      </c>
      <c r="S124" s="7">
        <v>1</v>
      </c>
      <c r="T124" s="6"/>
      <c r="U124" s="6"/>
      <c r="V124" s="7"/>
      <c r="W124" s="7"/>
      <c r="X124" s="6"/>
      <c r="Y124" s="6"/>
      <c r="Z124" s="7"/>
      <c r="AA124" s="7"/>
      <c r="AB124" s="6"/>
      <c r="AC124" s="6"/>
      <c r="AD124" s="7"/>
      <c r="AE124" s="8"/>
      <c r="AF124" s="10">
        <v>14</v>
      </c>
      <c r="AG124" s="10">
        <v>10</v>
      </c>
      <c r="AH124" s="10">
        <f>COUNT(D124:AE124)</f>
        <v>4</v>
      </c>
      <c r="AI124" s="22">
        <f>IF(C124="Yes",(AF124-AH124+(DG124-50)/AG124)/AF124,0)</f>
        <v>0.55000000000000004</v>
      </c>
      <c r="AJ124" s="11">
        <f>SUM(D124:AE124)</f>
        <v>3</v>
      </c>
      <c r="AK124" s="10">
        <f>MAX(AJ124-AL124-AM124,0)*-1</f>
        <v>0</v>
      </c>
      <c r="AL124" s="10">
        <v>10</v>
      </c>
      <c r="AM124" s="10">
        <v>3</v>
      </c>
      <c r="AN124" s="7">
        <f>AJ124+AK124+AO124</f>
        <v>3</v>
      </c>
      <c r="AO124" s="6"/>
      <c r="AP124" s="3">
        <v>0.5</v>
      </c>
      <c r="AQ124" s="15">
        <f>MIN(AN124,AL124)*AP124</f>
        <v>1.5</v>
      </c>
      <c r="AR124" s="6">
        <v>0</v>
      </c>
      <c r="AS124" s="6">
        <v>0</v>
      </c>
      <c r="AT124" s="6">
        <v>0</v>
      </c>
      <c r="AU124" s="6">
        <v>0</v>
      </c>
      <c r="AV124" s="7"/>
      <c r="AW124" s="7">
        <v>0</v>
      </c>
      <c r="AX124" s="7"/>
      <c r="AY124" s="7">
        <v>-5</v>
      </c>
      <c r="AZ124" s="6"/>
      <c r="BA124" s="6">
        <v>3</v>
      </c>
      <c r="BB124" s="6"/>
      <c r="BC124" s="6">
        <v>0</v>
      </c>
      <c r="BD124" s="7"/>
      <c r="BE124" s="7">
        <f>IF(ED124&gt;=70, 5, 0)</f>
        <v>0</v>
      </c>
      <c r="BF124" s="7"/>
      <c r="BG124" s="7"/>
      <c r="BH124" s="7">
        <v>0</v>
      </c>
      <c r="BI124" s="6"/>
      <c r="BJ124" s="6">
        <f>IF(EU124&gt;=70, 6, 0)</f>
        <v>0</v>
      </c>
      <c r="BK124" s="6">
        <v>-5</v>
      </c>
      <c r="BL124" s="7">
        <v>0</v>
      </c>
      <c r="BM124" s="7">
        <v>-5</v>
      </c>
      <c r="BN124" s="7">
        <v>0</v>
      </c>
      <c r="BO124" s="6"/>
      <c r="BP124" s="6">
        <f>IF(EX124&gt;=70, 6, 0)</f>
        <v>0</v>
      </c>
      <c r="BQ124" s="6">
        <v>-5</v>
      </c>
      <c r="BR124" s="7"/>
      <c r="BS124" s="7">
        <v>0</v>
      </c>
      <c r="BT124" s="7">
        <v>0</v>
      </c>
      <c r="BU124" s="6"/>
      <c r="BV124" s="6">
        <v>0</v>
      </c>
      <c r="BW124" s="6">
        <f>IF(EI124&gt;=70, 5, 0)</f>
        <v>0</v>
      </c>
      <c r="BX124" s="6">
        <v>-5</v>
      </c>
      <c r="BY124" s="6">
        <v>0</v>
      </c>
      <c r="BZ124" s="6">
        <v>0</v>
      </c>
      <c r="CA124" s="6">
        <v>0</v>
      </c>
      <c r="CB124" s="6">
        <v>0</v>
      </c>
      <c r="CC124" s="6">
        <v>0</v>
      </c>
      <c r="CD124" s="6">
        <v>0</v>
      </c>
      <c r="CE124" s="6">
        <v>0</v>
      </c>
      <c r="CF124" s="6">
        <v>0</v>
      </c>
      <c r="CG124" s="6">
        <v>0</v>
      </c>
      <c r="CH124" s="6">
        <v>0</v>
      </c>
      <c r="CI124" s="6">
        <v>0</v>
      </c>
      <c r="CJ124" s="7">
        <v>0</v>
      </c>
      <c r="CK124" s="7">
        <v>0</v>
      </c>
      <c r="CL124" s="7">
        <v>0</v>
      </c>
      <c r="CM124" s="6">
        <v>0</v>
      </c>
      <c r="CN124" s="6">
        <f>IF(EQ124&gt;=70, 5, 0)</f>
        <v>0</v>
      </c>
      <c r="CO124" s="6">
        <v>0</v>
      </c>
      <c r="CP124" s="6"/>
      <c r="CQ124" s="6">
        <v>0</v>
      </c>
      <c r="CR124" s="7"/>
      <c r="CS124" s="7">
        <f>IF(FA124&gt;=70, 6, 0)</f>
        <v>0</v>
      </c>
      <c r="CT124" s="7">
        <v>-5</v>
      </c>
      <c r="CU124" s="6"/>
      <c r="CV124" s="7">
        <v>0</v>
      </c>
      <c r="CW124" s="7">
        <v>0</v>
      </c>
      <c r="CX124" s="7">
        <v>0</v>
      </c>
      <c r="CY124" s="7">
        <v>0</v>
      </c>
      <c r="CZ124" s="7">
        <f>IF(AND(DQ124&gt;0,DU124&gt;0),4,0)</f>
        <v>0</v>
      </c>
      <c r="DA124" s="7">
        <f>IF(AND(ED124&gt;0,EI124&gt;0,EN124&gt;0),4,0)</f>
        <v>4</v>
      </c>
      <c r="DB124" s="7">
        <f>IF(SUM(BV124,BX124,CA124,CB124,CD124,CG124,CJ124,CK124,CM124,CO124)&gt;-1,4,0)</f>
        <v>0</v>
      </c>
      <c r="DC124" s="7">
        <f>IF(FA124&gt;0,4,0)</f>
        <v>0</v>
      </c>
      <c r="DD124" s="6"/>
      <c r="DE124" s="10">
        <f>SUM(AR124:DD124)</f>
        <v>-23</v>
      </c>
      <c r="DF124" s="10">
        <v>50</v>
      </c>
      <c r="DG124" s="17">
        <f>DE124+DF124</f>
        <v>27</v>
      </c>
      <c r="DH124" s="1">
        <v>74.290000000000006</v>
      </c>
      <c r="DI124" s="18">
        <v>75</v>
      </c>
      <c r="DJ124" s="18">
        <v>100</v>
      </c>
      <c r="DK124" s="29">
        <f>AVERAGE(DI124:DJ124)</f>
        <v>87.5</v>
      </c>
      <c r="DL124" s="1">
        <v>0</v>
      </c>
      <c r="DM124" s="29">
        <v>0</v>
      </c>
      <c r="DN124" s="1">
        <v>0</v>
      </c>
      <c r="DO124" s="1">
        <v>0</v>
      </c>
      <c r="DP124" s="1">
        <f>IF(DO124&gt;68, 68, DO124)</f>
        <v>0</v>
      </c>
      <c r="DQ124" s="1">
        <f>MAX(DN124,DP124)</f>
        <v>0</v>
      </c>
      <c r="DR124" s="29">
        <v>0</v>
      </c>
      <c r="DS124" s="29"/>
      <c r="DT124" s="29">
        <f>IF(DS124&gt;68,68,DS124)</f>
        <v>0</v>
      </c>
      <c r="DU124" s="29">
        <f>MAX(DR124,DT124)</f>
        <v>0</v>
      </c>
      <c r="DV124" s="18">
        <v>0</v>
      </c>
      <c r="DW124" s="18">
        <v>0</v>
      </c>
      <c r="DX124" s="1"/>
      <c r="DY124" s="15">
        <f>AVERAGE(DH124,DK124:DM124, DQ124, DU124)</f>
        <v>26.965000000000003</v>
      </c>
      <c r="DZ124" s="1">
        <v>33.33</v>
      </c>
      <c r="EA124" s="1">
        <v>33.33</v>
      </c>
      <c r="EB124" s="1">
        <v>0</v>
      </c>
      <c r="EC124" s="1">
        <f>IF(EB124&gt;68,68,EB124)</f>
        <v>0</v>
      </c>
      <c r="ED124" s="1">
        <f>MAX(DZ124:EA124,EC124)</f>
        <v>33.33</v>
      </c>
      <c r="EE124" s="29">
        <v>16.670000000000002</v>
      </c>
      <c r="EF124" s="29">
        <v>13.33</v>
      </c>
      <c r="EG124" s="29">
        <v>0</v>
      </c>
      <c r="EH124" s="29">
        <f>IF(EG124&gt;68,68,EG124)</f>
        <v>0</v>
      </c>
      <c r="EI124" s="29">
        <f>MAX(EE124:EF124)</f>
        <v>16.670000000000002</v>
      </c>
      <c r="EJ124" s="1">
        <v>16.670000000000002</v>
      </c>
      <c r="EK124" s="1">
        <v>0</v>
      </c>
      <c r="EL124" s="1">
        <v>0</v>
      </c>
      <c r="EM124" s="1">
        <f>IF(EL124&gt;68,68,EL124)</f>
        <v>0</v>
      </c>
      <c r="EN124" s="1">
        <f>MAX(EJ124:EK124,EM124)</f>
        <v>16.670000000000002</v>
      </c>
      <c r="EO124" s="29">
        <v>0</v>
      </c>
      <c r="EP124" s="29">
        <v>0</v>
      </c>
      <c r="EQ124" s="29"/>
      <c r="ER124" s="15">
        <f>AVERAGE(ED124,EI124,EN124,EQ124)</f>
        <v>22.223333333333333</v>
      </c>
      <c r="ES124" s="1">
        <v>6.67</v>
      </c>
      <c r="ET124" s="1">
        <v>0</v>
      </c>
      <c r="EU124" s="1">
        <f>MIN(MAX(ES124:ET124)+0.2*FA124, 100)</f>
        <v>6.67</v>
      </c>
      <c r="EV124" s="29">
        <v>50</v>
      </c>
      <c r="EW124" s="29">
        <v>0</v>
      </c>
      <c r="EX124" s="29">
        <f>MIN(MAX(EV124:EW124)+0.15*FA124, 100)</f>
        <v>50</v>
      </c>
      <c r="EY124" s="1">
        <v>0</v>
      </c>
      <c r="EZ124" s="1">
        <v>0</v>
      </c>
      <c r="FA124" s="1">
        <f>MAX(EY124:EZ124)</f>
        <v>0</v>
      </c>
      <c r="FB124" s="15">
        <f>AVERAGE(EU124,EX124,FA124)</f>
        <v>18.89</v>
      </c>
      <c r="FC124" s="3">
        <v>0.25</v>
      </c>
      <c r="FD124" s="3">
        <v>0.2</v>
      </c>
      <c r="FE124" s="3">
        <v>0.25</v>
      </c>
      <c r="FF124" s="3">
        <v>0.3</v>
      </c>
      <c r="FG124" s="25">
        <f>MIN(IF(C124="Yes",AQ124+DG124,0),100)</f>
        <v>28.5</v>
      </c>
      <c r="FH124" s="25">
        <f>IF(FL124&lt;0,FG124+FL124*-4,FG124)</f>
        <v>28.5</v>
      </c>
      <c r="FI124" s="25">
        <f>MIN(IF(C124="Yes",AQ124+DY124,0), 100)</f>
        <v>28.465000000000003</v>
      </c>
      <c r="FJ124" s="25">
        <f>MIN(IF(C124="Yes",AQ124+ER124,0),100)</f>
        <v>23.723333333333333</v>
      </c>
      <c r="FK124" s="25">
        <f>MIN(IF(C124="Yes",AQ124+FB124,0), 100)</f>
        <v>20.39</v>
      </c>
      <c r="FL124" s="26">
        <f>FC124*FG124+FD124*FI124+FE124*FJ124+FF124*FK124</f>
        <v>24.865833333333335</v>
      </c>
      <c r="FM124" s="26">
        <f>FC124*FH124+FD124*FI124+FE124*FJ124+FF124*FK124</f>
        <v>24.865833333333335</v>
      </c>
    </row>
    <row r="125" spans="1:169" customFormat="1" x14ac:dyDescent="0.3">
      <c r="A125">
        <v>1402019071</v>
      </c>
      <c r="B125" t="s">
        <v>106</v>
      </c>
      <c r="C125" s="2" t="s">
        <v>107</v>
      </c>
      <c r="D125" s="6">
        <v>1</v>
      </c>
      <c r="E125" s="6"/>
      <c r="F125" s="7"/>
      <c r="G125" s="7"/>
      <c r="H125" s="6">
        <v>0</v>
      </c>
      <c r="I125" s="6">
        <v>1</v>
      </c>
      <c r="J125" s="7"/>
      <c r="K125" s="7"/>
      <c r="L125" s="6"/>
      <c r="M125" s="8"/>
      <c r="N125" s="7"/>
      <c r="O125" s="7"/>
      <c r="P125" s="6"/>
      <c r="Q125" s="8"/>
      <c r="R125" s="7">
        <v>0</v>
      </c>
      <c r="S125" s="7">
        <v>1</v>
      </c>
      <c r="T125" s="6"/>
      <c r="U125" s="16"/>
      <c r="V125" s="7">
        <v>1</v>
      </c>
      <c r="W125" s="7"/>
      <c r="X125" s="6">
        <v>1</v>
      </c>
      <c r="Y125" s="6"/>
      <c r="Z125" s="7"/>
      <c r="AA125" s="7"/>
      <c r="AB125" s="6"/>
      <c r="AC125" s="6"/>
      <c r="AD125" s="7"/>
      <c r="AE125" s="8"/>
      <c r="AF125" s="10">
        <v>14</v>
      </c>
      <c r="AG125" s="10">
        <v>10</v>
      </c>
      <c r="AH125" s="10">
        <f>COUNT(D125:AE125)</f>
        <v>7</v>
      </c>
      <c r="AI125" s="22">
        <f>IF(C125="Yes",(AF125-AH125+(DG125-50)/AG125)/AF125,0)</f>
        <v>0.45</v>
      </c>
      <c r="AJ125" s="11">
        <f>SUM(D125:AE125)</f>
        <v>5</v>
      </c>
      <c r="AK125" s="10">
        <f>MAX(AJ125-AL125-AM125,0)*-1</f>
        <v>0</v>
      </c>
      <c r="AL125" s="10">
        <v>10</v>
      </c>
      <c r="AM125" s="10">
        <v>3</v>
      </c>
      <c r="AN125" s="7">
        <f>AJ125+AK125+AO125</f>
        <v>5</v>
      </c>
      <c r="AO125" s="6"/>
      <c r="AP125" s="3">
        <v>0.5</v>
      </c>
      <c r="AQ125" s="15">
        <f>MIN(AN125,AL125)*AP125</f>
        <v>2.5</v>
      </c>
      <c r="AR125" s="6">
        <v>0</v>
      </c>
      <c r="AS125" s="6">
        <v>0</v>
      </c>
      <c r="AT125" s="6">
        <v>5</v>
      </c>
      <c r="AU125" s="6">
        <v>0</v>
      </c>
      <c r="AV125" s="7"/>
      <c r="AW125" s="7">
        <v>0</v>
      </c>
      <c r="AX125" s="7"/>
      <c r="AY125" s="7">
        <v>0</v>
      </c>
      <c r="AZ125" s="6"/>
      <c r="BA125" s="6">
        <v>3</v>
      </c>
      <c r="BB125" s="6"/>
      <c r="BC125" s="6">
        <v>0</v>
      </c>
      <c r="BD125" s="7"/>
      <c r="BE125" s="7">
        <f>IF(ED125&gt;=70, 5, 0)</f>
        <v>0</v>
      </c>
      <c r="BF125" s="7"/>
      <c r="BG125" s="7"/>
      <c r="BH125" s="7">
        <v>0</v>
      </c>
      <c r="BI125" s="6"/>
      <c r="BJ125" s="6">
        <f>IF(EU125&gt;=70, 6, 0)</f>
        <v>0</v>
      </c>
      <c r="BK125" s="6">
        <v>0</v>
      </c>
      <c r="BL125" s="7">
        <v>0</v>
      </c>
      <c r="BM125" s="7">
        <v>0</v>
      </c>
      <c r="BN125" s="7">
        <v>0</v>
      </c>
      <c r="BO125" s="6"/>
      <c r="BP125" s="6">
        <f>IF(EX125&gt;=70, 6, 0)</f>
        <v>0</v>
      </c>
      <c r="BQ125" s="6">
        <v>0</v>
      </c>
      <c r="BR125" s="7"/>
      <c r="BS125" s="7">
        <v>0</v>
      </c>
      <c r="BT125" s="7">
        <v>0</v>
      </c>
      <c r="BU125" s="6">
        <v>5</v>
      </c>
      <c r="BV125" s="6">
        <v>0</v>
      </c>
      <c r="BW125" s="6">
        <f>IF(EI125&gt;=70, 5, 0)</f>
        <v>0</v>
      </c>
      <c r="BX125" s="6">
        <v>0</v>
      </c>
      <c r="BY125" s="6">
        <v>0</v>
      </c>
      <c r="BZ125" s="6">
        <v>0</v>
      </c>
      <c r="CA125" s="6">
        <v>0</v>
      </c>
      <c r="CB125" s="6">
        <v>0</v>
      </c>
      <c r="CC125" s="6">
        <v>0</v>
      </c>
      <c r="CD125" s="6">
        <v>0</v>
      </c>
      <c r="CE125" s="6">
        <v>0</v>
      </c>
      <c r="CF125" s="6">
        <v>0</v>
      </c>
      <c r="CG125" s="6">
        <v>0</v>
      </c>
      <c r="CH125" s="6">
        <v>0</v>
      </c>
      <c r="CI125" s="6">
        <v>0</v>
      </c>
      <c r="CJ125" s="7">
        <v>-5</v>
      </c>
      <c r="CK125" s="7">
        <v>-5</v>
      </c>
      <c r="CL125" s="7">
        <v>0</v>
      </c>
      <c r="CM125" s="6">
        <v>0</v>
      </c>
      <c r="CN125" s="6">
        <f>IF(EQ125&gt;=70, 5, 0)</f>
        <v>0</v>
      </c>
      <c r="CO125" s="6">
        <v>0</v>
      </c>
      <c r="CP125" s="6"/>
      <c r="CQ125" s="6">
        <v>-5</v>
      </c>
      <c r="CR125" s="7"/>
      <c r="CS125" s="7">
        <f>IF(FA125&gt;=70, 6, 0)</f>
        <v>0</v>
      </c>
      <c r="CT125" s="7">
        <v>-5</v>
      </c>
      <c r="CU125" s="6"/>
      <c r="CV125" s="7">
        <v>0</v>
      </c>
      <c r="CW125" s="7">
        <v>0</v>
      </c>
      <c r="CX125" s="7">
        <v>0</v>
      </c>
      <c r="CY125" s="7">
        <v>0</v>
      </c>
      <c r="CZ125" s="7">
        <f>IF(AND(DQ125&gt;0,DU125&gt;0),4,0)</f>
        <v>0</v>
      </c>
      <c r="DA125" s="7">
        <f>IF(AND(ED125&gt;0,EI125&gt;0,EN125&gt;0),4,0)</f>
        <v>0</v>
      </c>
      <c r="DB125" s="7">
        <f>IF(SUM(BV125,BX125,CA125,CB125,CD125,CG125,CJ125,CK125,CM125,CO125)&gt;-1,4,0)</f>
        <v>0</v>
      </c>
      <c r="DC125" s="7">
        <f>IF(FA125&gt;0,4,0)</f>
        <v>0</v>
      </c>
      <c r="DD125" s="6"/>
      <c r="DE125" s="10">
        <f>SUM(AR125:DD125)</f>
        <v>-7</v>
      </c>
      <c r="DF125" s="10">
        <v>50</v>
      </c>
      <c r="DG125" s="17">
        <f>DE125+DF125</f>
        <v>43</v>
      </c>
      <c r="DH125" s="1">
        <v>97.14</v>
      </c>
      <c r="DI125" s="18">
        <v>50</v>
      </c>
      <c r="DJ125" s="18">
        <v>100</v>
      </c>
      <c r="DK125" s="29">
        <f>AVERAGE(DI125:DJ125)</f>
        <v>75</v>
      </c>
      <c r="DL125" s="1">
        <v>0</v>
      </c>
      <c r="DM125" s="29">
        <v>0</v>
      </c>
      <c r="DN125" s="1">
        <v>0</v>
      </c>
      <c r="DO125" s="1">
        <v>0</v>
      </c>
      <c r="DP125" s="1">
        <f>IF(DO125&gt;68, 68, DO125)</f>
        <v>0</v>
      </c>
      <c r="DQ125" s="1">
        <f>MAX(DN125,DP125)</f>
        <v>0</v>
      </c>
      <c r="DR125" s="29">
        <v>0</v>
      </c>
      <c r="DS125" s="29"/>
      <c r="DT125" s="29">
        <f>IF(DS125&gt;68,68,DS125)</f>
        <v>0</v>
      </c>
      <c r="DU125" s="29">
        <f>MAX(DR125,DT125)</f>
        <v>0</v>
      </c>
      <c r="DV125" s="18">
        <v>0</v>
      </c>
      <c r="DW125" s="18">
        <v>0</v>
      </c>
      <c r="DX125" s="1"/>
      <c r="DY125" s="15">
        <f>AVERAGE(DH125,DK125:DM125, DQ125, DU125)</f>
        <v>28.689999999999998</v>
      </c>
      <c r="DZ125" s="1">
        <v>46.67</v>
      </c>
      <c r="EA125" s="1">
        <v>0</v>
      </c>
      <c r="EB125" s="1">
        <v>0</v>
      </c>
      <c r="EC125" s="1">
        <f>IF(EB125&gt;68,68,EB125)</f>
        <v>0</v>
      </c>
      <c r="ED125" s="1">
        <f>MAX(DZ125:EA125,EC125)</f>
        <v>46.67</v>
      </c>
      <c r="EE125" s="29">
        <v>0</v>
      </c>
      <c r="EF125" s="29">
        <v>13.33</v>
      </c>
      <c r="EG125" s="29">
        <v>0</v>
      </c>
      <c r="EH125" s="29">
        <f>IF(EG125&gt;68,68,EG125)</f>
        <v>0</v>
      </c>
      <c r="EI125" s="29">
        <f>MAX(EE125:EF125)</f>
        <v>13.33</v>
      </c>
      <c r="EJ125" s="1">
        <v>0</v>
      </c>
      <c r="EK125" s="1">
        <v>0</v>
      </c>
      <c r="EL125" s="1">
        <v>0</v>
      </c>
      <c r="EM125" s="1">
        <f>IF(EL125&gt;68,68,EL125)</f>
        <v>0</v>
      </c>
      <c r="EN125" s="1">
        <f>MAX(EJ125:EK125,EM125)</f>
        <v>0</v>
      </c>
      <c r="EO125" s="29">
        <v>0</v>
      </c>
      <c r="EP125" s="29">
        <v>0</v>
      </c>
      <c r="EQ125" s="29"/>
      <c r="ER125" s="15">
        <f>AVERAGE(ED125,EI125,EN125,EQ125)</f>
        <v>20</v>
      </c>
      <c r="ES125" s="1">
        <v>0</v>
      </c>
      <c r="ET125" s="1">
        <v>0</v>
      </c>
      <c r="EU125" s="1">
        <f>MIN(MAX(ES125:ET125)+0.2*FA125, 100)</f>
        <v>0</v>
      </c>
      <c r="EV125" s="29">
        <v>0</v>
      </c>
      <c r="EW125" s="29">
        <v>0</v>
      </c>
      <c r="EX125" s="29">
        <f>MIN(MAX(EV125:EW125)+0.15*FA125, 100)</f>
        <v>0</v>
      </c>
      <c r="EY125" s="1">
        <v>0</v>
      </c>
      <c r="EZ125" s="1">
        <v>0</v>
      </c>
      <c r="FA125" s="1">
        <f>MAX(EY125:EZ125)</f>
        <v>0</v>
      </c>
      <c r="FB125" s="15">
        <f>AVERAGE(EU125,EX125,FA125)</f>
        <v>0</v>
      </c>
      <c r="FC125" s="3">
        <v>0.25</v>
      </c>
      <c r="FD125" s="3">
        <v>0.2</v>
      </c>
      <c r="FE125" s="3">
        <v>0.25</v>
      </c>
      <c r="FF125" s="3">
        <v>0.3</v>
      </c>
      <c r="FG125" s="25">
        <f>MIN(IF(C125="Yes",AQ125+DG125,0),100)</f>
        <v>45.5</v>
      </c>
      <c r="FH125" s="25">
        <f>IF(FL125&lt;0,FG125+FL125*-4,FG125)</f>
        <v>45.5</v>
      </c>
      <c r="FI125" s="25">
        <f>MIN(IF(C125="Yes",AQ125+DY125,0), 100)</f>
        <v>31.189999999999998</v>
      </c>
      <c r="FJ125" s="25">
        <f>MIN(IF(C125="Yes",AQ125+ER125,0),100)</f>
        <v>22.5</v>
      </c>
      <c r="FK125" s="25">
        <f>MIN(IF(C125="Yes",AQ125+FB125,0), 100)</f>
        <v>2.5</v>
      </c>
      <c r="FL125" s="26">
        <f>FC125*FG125+FD125*FI125+FE125*FJ125+FF125*FK125</f>
        <v>23.988</v>
      </c>
      <c r="FM125" s="26">
        <f>FC125*FH125+FD125*FI125+FE125*FJ125+FF125*FK125</f>
        <v>23.988</v>
      </c>
    </row>
    <row r="126" spans="1:169" customFormat="1" x14ac:dyDescent="0.3">
      <c r="A126">
        <v>1402018051</v>
      </c>
      <c r="B126" t="s">
        <v>106</v>
      </c>
      <c r="C126" s="2" t="s">
        <v>107</v>
      </c>
      <c r="D126" s="6"/>
      <c r="E126" s="6"/>
      <c r="F126" s="7"/>
      <c r="G126" s="7"/>
      <c r="H126" s="6"/>
      <c r="I126" s="6">
        <v>1</v>
      </c>
      <c r="J126" s="7"/>
      <c r="K126" s="7"/>
      <c r="L126" s="6"/>
      <c r="M126" s="8"/>
      <c r="N126" s="7"/>
      <c r="O126" s="7"/>
      <c r="P126" s="6"/>
      <c r="Q126" s="8"/>
      <c r="R126" s="7">
        <v>0</v>
      </c>
      <c r="S126" s="7"/>
      <c r="T126" s="6"/>
      <c r="U126" s="6"/>
      <c r="V126" s="7"/>
      <c r="W126" s="7"/>
      <c r="X126" s="6"/>
      <c r="Y126" s="6"/>
      <c r="Z126" s="7"/>
      <c r="AA126" s="7"/>
      <c r="AB126" s="6"/>
      <c r="AC126" s="6"/>
      <c r="AD126" s="7"/>
      <c r="AE126" s="8"/>
      <c r="AF126" s="10">
        <v>14</v>
      </c>
      <c r="AG126" s="10">
        <v>10</v>
      </c>
      <c r="AH126" s="10">
        <f>COUNT(D126:AE126)</f>
        <v>2</v>
      </c>
      <c r="AI126" s="22">
        <f>IF(C126="Yes",(AF126-AH126+(DG126-50)/AG126)/AF126,0)</f>
        <v>0.77857142857142858</v>
      </c>
      <c r="AJ126" s="11">
        <f>SUM(D126:AE126)</f>
        <v>1</v>
      </c>
      <c r="AK126" s="10">
        <f>MAX(AJ126-AL126-AM126,0)*-1</f>
        <v>0</v>
      </c>
      <c r="AL126" s="10">
        <v>10</v>
      </c>
      <c r="AM126" s="10">
        <v>3</v>
      </c>
      <c r="AN126" s="7">
        <f>AJ126+AK126+AO126</f>
        <v>1</v>
      </c>
      <c r="AO126" s="6"/>
      <c r="AP126" s="3">
        <v>0.5</v>
      </c>
      <c r="AQ126" s="15">
        <f>MIN(AN126,AL126)*AP126</f>
        <v>0.5</v>
      </c>
      <c r="AR126" s="6">
        <v>0</v>
      </c>
      <c r="AS126" s="6">
        <v>0</v>
      </c>
      <c r="AT126" s="6">
        <v>-5</v>
      </c>
      <c r="AU126" s="6">
        <v>0</v>
      </c>
      <c r="AV126" s="7"/>
      <c r="AW126" s="7">
        <v>0</v>
      </c>
      <c r="AX126" s="7"/>
      <c r="AY126" s="7">
        <v>0</v>
      </c>
      <c r="AZ126" s="6"/>
      <c r="BA126" s="6">
        <v>0</v>
      </c>
      <c r="BB126" s="6"/>
      <c r="BC126" s="6">
        <v>0</v>
      </c>
      <c r="BD126" s="7"/>
      <c r="BE126" s="7">
        <f>IF(ED126&gt;=70, 5, 0)</f>
        <v>0</v>
      </c>
      <c r="BF126" s="7"/>
      <c r="BG126" s="7"/>
      <c r="BH126" s="7">
        <v>0</v>
      </c>
      <c r="BI126" s="6"/>
      <c r="BJ126" s="6">
        <f>IF(EU126&gt;=70, 6, 0)</f>
        <v>0</v>
      </c>
      <c r="BK126" s="6">
        <v>-5</v>
      </c>
      <c r="BL126" s="7">
        <v>0</v>
      </c>
      <c r="BM126" s="7">
        <v>-5</v>
      </c>
      <c r="BN126" s="7">
        <v>0</v>
      </c>
      <c r="BO126" s="6"/>
      <c r="BP126" s="6">
        <f>IF(EX126&gt;=70, 6, 0)</f>
        <v>0</v>
      </c>
      <c r="BQ126" s="6">
        <v>0</v>
      </c>
      <c r="BR126" s="7"/>
      <c r="BS126" s="7">
        <v>0</v>
      </c>
      <c r="BT126" s="7">
        <v>0</v>
      </c>
      <c r="BU126" s="6"/>
      <c r="BV126" s="6">
        <v>0</v>
      </c>
      <c r="BW126" s="6">
        <f>IF(EI126&gt;=70, 5, 0)</f>
        <v>0</v>
      </c>
      <c r="BX126" s="6">
        <v>0</v>
      </c>
      <c r="BY126" s="6">
        <v>0</v>
      </c>
      <c r="BZ126" s="6">
        <v>0</v>
      </c>
      <c r="CA126" s="6">
        <v>0</v>
      </c>
      <c r="CB126" s="6">
        <v>0</v>
      </c>
      <c r="CC126" s="6">
        <v>0</v>
      </c>
      <c r="CD126" s="6">
        <v>0</v>
      </c>
      <c r="CE126" s="6">
        <v>0</v>
      </c>
      <c r="CF126" s="6">
        <v>0</v>
      </c>
      <c r="CG126" s="6">
        <v>0</v>
      </c>
      <c r="CH126" s="6">
        <v>0</v>
      </c>
      <c r="CI126" s="6">
        <v>0</v>
      </c>
      <c r="CJ126" s="7">
        <v>0</v>
      </c>
      <c r="CK126" s="7">
        <v>0</v>
      </c>
      <c r="CL126" s="7">
        <v>0</v>
      </c>
      <c r="CM126" s="6">
        <v>0</v>
      </c>
      <c r="CN126" s="6">
        <f>IF(EQ126&gt;=70, 5, 0)</f>
        <v>0</v>
      </c>
      <c r="CO126" s="6">
        <v>0</v>
      </c>
      <c r="CP126" s="6"/>
      <c r="CQ126" s="6">
        <v>0</v>
      </c>
      <c r="CR126" s="7"/>
      <c r="CS126" s="7">
        <f>IF(FA126&gt;=70, 6, 0)</f>
        <v>0</v>
      </c>
      <c r="CT126" s="7">
        <v>0</v>
      </c>
      <c r="CU126" s="6"/>
      <c r="CV126" s="7">
        <v>0</v>
      </c>
      <c r="CW126" s="7">
        <v>0</v>
      </c>
      <c r="CX126" s="7">
        <v>0</v>
      </c>
      <c r="CY126" s="7">
        <v>0</v>
      </c>
      <c r="CZ126" s="7">
        <f>IF(AND(DQ126&gt;0,DU126&gt;0),4,0)</f>
        <v>0</v>
      </c>
      <c r="DA126" s="7">
        <f>IF(AND(ED126&gt;0,EI126&gt;0,EN126&gt;0),4,0)</f>
        <v>0</v>
      </c>
      <c r="DB126" s="7">
        <f>IF(SUM(BV126,BX126,CA126,CB126,CD126,CG126,CJ126,CK126,CM126,CO126)&gt;-1,4,0)</f>
        <v>4</v>
      </c>
      <c r="DC126" s="7">
        <f>IF(FA126&gt;0,4,0)</f>
        <v>0</v>
      </c>
      <c r="DD126" s="6"/>
      <c r="DE126" s="10">
        <f>SUM(AR126:DD126)</f>
        <v>-11</v>
      </c>
      <c r="DF126" s="10">
        <v>50</v>
      </c>
      <c r="DG126" s="17">
        <f>DE126+DF126</f>
        <v>39</v>
      </c>
      <c r="DH126" s="1">
        <v>0</v>
      </c>
      <c r="DI126" s="18">
        <v>50</v>
      </c>
      <c r="DJ126" s="18">
        <v>100</v>
      </c>
      <c r="DK126" s="29">
        <f>AVERAGE(DI126:DJ126)</f>
        <v>75</v>
      </c>
      <c r="DL126" s="1">
        <v>0</v>
      </c>
      <c r="DM126" s="29">
        <v>45</v>
      </c>
      <c r="DN126" s="1">
        <v>0</v>
      </c>
      <c r="DO126" s="1">
        <v>0</v>
      </c>
      <c r="DP126" s="1">
        <f>IF(DO126&gt;68, 68, DO126)</f>
        <v>0</v>
      </c>
      <c r="DQ126" s="1">
        <f>MAX(DN126,DP126)</f>
        <v>0</v>
      </c>
      <c r="DR126" s="29">
        <v>0</v>
      </c>
      <c r="DS126" s="29"/>
      <c r="DT126" s="29">
        <f>IF(DS126&gt;68,68,DS126)</f>
        <v>0</v>
      </c>
      <c r="DU126" s="29">
        <f>MAX(DR126,DT126)</f>
        <v>0</v>
      </c>
      <c r="DV126" s="18">
        <v>0</v>
      </c>
      <c r="DW126" s="18">
        <v>0</v>
      </c>
      <c r="DX126" s="1"/>
      <c r="DY126" s="15">
        <f>AVERAGE(DH126,DK126:DM126, DQ126, DU126)</f>
        <v>20</v>
      </c>
      <c r="DZ126" s="1">
        <v>40</v>
      </c>
      <c r="EA126" s="1">
        <v>0</v>
      </c>
      <c r="EB126" s="1">
        <v>0</v>
      </c>
      <c r="EC126" s="1">
        <f>IF(EB126&gt;68,68,EB126)</f>
        <v>0</v>
      </c>
      <c r="ED126" s="1">
        <f>MAX(DZ126:EA126,EC126)</f>
        <v>40</v>
      </c>
      <c r="EE126" s="29">
        <v>0</v>
      </c>
      <c r="EF126" s="29">
        <v>0</v>
      </c>
      <c r="EG126" s="29">
        <v>0</v>
      </c>
      <c r="EH126" s="29">
        <f>IF(EG126&gt;68,68,EG126)</f>
        <v>0</v>
      </c>
      <c r="EI126" s="29">
        <f>MAX(EE126:EF126)</f>
        <v>0</v>
      </c>
      <c r="EJ126" s="1">
        <v>0</v>
      </c>
      <c r="EK126" s="1">
        <v>0</v>
      </c>
      <c r="EL126" s="1">
        <v>0</v>
      </c>
      <c r="EM126" s="1">
        <f>IF(EL126&gt;68,68,EL126)</f>
        <v>0</v>
      </c>
      <c r="EN126" s="1">
        <f>MAX(EJ126:EK126,EM126)</f>
        <v>0</v>
      </c>
      <c r="EO126" s="29">
        <v>0</v>
      </c>
      <c r="EP126" s="29">
        <v>0</v>
      </c>
      <c r="EQ126" s="29"/>
      <c r="ER126" s="15">
        <f>AVERAGE(ED126,EI126,EN126,EQ126)</f>
        <v>13.333333333333334</v>
      </c>
      <c r="ES126" s="1">
        <v>0</v>
      </c>
      <c r="ET126" s="1">
        <v>0</v>
      </c>
      <c r="EU126" s="1">
        <f>MIN(MAX(ES126:ET126)+0.2*FA126, 100)</f>
        <v>0</v>
      </c>
      <c r="EV126" s="29">
        <v>50</v>
      </c>
      <c r="EW126" s="29">
        <v>0</v>
      </c>
      <c r="EX126" s="29">
        <f>MIN(MAX(EV126:EW126)+0.15*FA126, 100)</f>
        <v>50</v>
      </c>
      <c r="EY126" s="1">
        <v>0</v>
      </c>
      <c r="EZ126" s="1">
        <v>0</v>
      </c>
      <c r="FA126" s="1">
        <f>MAX(EY126:EZ126)</f>
        <v>0</v>
      </c>
      <c r="FB126" s="15">
        <f>AVERAGE(EU126,EX126,FA126)</f>
        <v>16.666666666666668</v>
      </c>
      <c r="FC126" s="3">
        <v>0.25</v>
      </c>
      <c r="FD126" s="3">
        <v>0.2</v>
      </c>
      <c r="FE126" s="3">
        <v>0.25</v>
      </c>
      <c r="FF126" s="3">
        <v>0.3</v>
      </c>
      <c r="FG126" s="25">
        <f>MIN(IF(C126="Yes",AQ126+DG126,0),100)</f>
        <v>39.5</v>
      </c>
      <c r="FH126" s="25">
        <f>IF(FL126&lt;0,FG126+FL126*-4,FG126)</f>
        <v>39.5</v>
      </c>
      <c r="FI126" s="25">
        <f>MIN(IF(C126="Yes",AQ126+DY126,0), 100)</f>
        <v>20.5</v>
      </c>
      <c r="FJ126" s="25">
        <f>MIN(IF(C126="Yes",AQ126+ER126,0),100)</f>
        <v>13.833333333333334</v>
      </c>
      <c r="FK126" s="25">
        <f>MIN(IF(C126="Yes",AQ126+FB126,0), 100)</f>
        <v>17.166666666666668</v>
      </c>
      <c r="FL126" s="26">
        <f>FC126*FG126+FD126*FI126+FE126*FJ126+FF126*FK126</f>
        <v>22.583333333333336</v>
      </c>
      <c r="FM126" s="26">
        <f>FC126*FH126+FD126*FI126+FE126*FJ126+FF126*FK126</f>
        <v>22.583333333333336</v>
      </c>
    </row>
    <row r="127" spans="1:169" customFormat="1" x14ac:dyDescent="0.3">
      <c r="A127">
        <v>1402018031</v>
      </c>
      <c r="B127" t="s">
        <v>106</v>
      </c>
      <c r="C127" s="2" t="s">
        <v>107</v>
      </c>
      <c r="D127" s="6"/>
      <c r="E127" s="6"/>
      <c r="F127" s="7"/>
      <c r="G127" s="7"/>
      <c r="H127" s="6">
        <v>1</v>
      </c>
      <c r="I127" s="6">
        <v>1</v>
      </c>
      <c r="J127" s="7">
        <v>0</v>
      </c>
      <c r="K127" s="7"/>
      <c r="L127" s="6"/>
      <c r="M127" s="8"/>
      <c r="N127" s="7"/>
      <c r="O127" s="7"/>
      <c r="P127" s="6"/>
      <c r="Q127" s="8"/>
      <c r="R127" s="7">
        <v>0</v>
      </c>
      <c r="S127" s="7"/>
      <c r="T127" s="6"/>
      <c r="U127" s="6"/>
      <c r="V127" s="7"/>
      <c r="W127" s="7"/>
      <c r="X127" s="6"/>
      <c r="Y127" s="6"/>
      <c r="Z127" s="7"/>
      <c r="AA127" s="7"/>
      <c r="AB127" s="6"/>
      <c r="AC127" s="6"/>
      <c r="AD127" s="7"/>
      <c r="AE127" s="8"/>
      <c r="AF127" s="10">
        <v>14</v>
      </c>
      <c r="AG127" s="10">
        <v>10</v>
      </c>
      <c r="AH127" s="10">
        <f>COUNT(D127:AE127)</f>
        <v>4</v>
      </c>
      <c r="AI127" s="22">
        <f>IF(C127="Yes",(AF127-AH127+(DG127-50)/AG127)/AF127,0)</f>
        <v>0.70000000000000007</v>
      </c>
      <c r="AJ127" s="11">
        <f>SUM(D127:AE127)</f>
        <v>2</v>
      </c>
      <c r="AK127" s="10">
        <f>MAX(AJ127-AL127-AM127,0)*-1</f>
        <v>0</v>
      </c>
      <c r="AL127" s="10">
        <v>10</v>
      </c>
      <c r="AM127" s="10">
        <v>3</v>
      </c>
      <c r="AN127" s="7">
        <f>AJ127+AK127+AO127</f>
        <v>2</v>
      </c>
      <c r="AO127" s="6"/>
      <c r="AP127" s="3">
        <v>0.5</v>
      </c>
      <c r="AQ127" s="15">
        <f>MIN(AN127,AL127)*AP127</f>
        <v>1</v>
      </c>
      <c r="AR127" s="6">
        <v>0</v>
      </c>
      <c r="AS127" s="6">
        <v>0</v>
      </c>
      <c r="AT127" s="6">
        <v>0</v>
      </c>
      <c r="AU127" s="6">
        <v>0</v>
      </c>
      <c r="AV127" s="7"/>
      <c r="AW127" s="7">
        <v>0</v>
      </c>
      <c r="AX127" s="7"/>
      <c r="AY127" s="7">
        <v>0</v>
      </c>
      <c r="AZ127" s="6"/>
      <c r="BA127" s="6">
        <v>3</v>
      </c>
      <c r="BB127" s="6"/>
      <c r="BC127" s="6">
        <v>0</v>
      </c>
      <c r="BD127" s="7"/>
      <c r="BE127" s="7">
        <f>IF(ED127&gt;=70, 5, 0)</f>
        <v>0</v>
      </c>
      <c r="BF127" s="7"/>
      <c r="BG127" s="7"/>
      <c r="BH127" s="7">
        <v>-5</v>
      </c>
      <c r="BI127" s="6"/>
      <c r="BJ127" s="6">
        <f>IF(EU127&gt;=70, 6, 0)</f>
        <v>0</v>
      </c>
      <c r="BK127" s="6">
        <v>0</v>
      </c>
      <c r="BL127" s="7">
        <v>0</v>
      </c>
      <c r="BM127" s="7">
        <v>0</v>
      </c>
      <c r="BN127" s="7">
        <v>0</v>
      </c>
      <c r="BO127" s="6"/>
      <c r="BP127" s="6">
        <f>IF(EX127&gt;=70, 6, 0)</f>
        <v>0</v>
      </c>
      <c r="BQ127" s="6">
        <v>0</v>
      </c>
      <c r="BR127" s="7"/>
      <c r="BS127" s="7">
        <v>0</v>
      </c>
      <c r="BT127" s="7">
        <v>0</v>
      </c>
      <c r="BU127" s="6"/>
      <c r="BV127" s="6">
        <v>0</v>
      </c>
      <c r="BW127" s="6">
        <f>IF(EI127&gt;=70, 5, 0)</f>
        <v>0</v>
      </c>
      <c r="BX127" s="6">
        <v>0</v>
      </c>
      <c r="BY127" s="6">
        <v>0</v>
      </c>
      <c r="BZ127" s="6">
        <v>0</v>
      </c>
      <c r="CA127" s="6">
        <v>0</v>
      </c>
      <c r="CB127" s="6">
        <v>0</v>
      </c>
      <c r="CC127" s="6">
        <v>0</v>
      </c>
      <c r="CD127" s="6">
        <v>0</v>
      </c>
      <c r="CE127" s="6">
        <v>0</v>
      </c>
      <c r="CF127" s="6">
        <v>0</v>
      </c>
      <c r="CG127" s="6">
        <v>0</v>
      </c>
      <c r="CH127" s="6">
        <v>0</v>
      </c>
      <c r="CI127" s="6">
        <v>0</v>
      </c>
      <c r="CJ127" s="7">
        <v>0</v>
      </c>
      <c r="CK127" s="7">
        <v>-5</v>
      </c>
      <c r="CL127" s="7">
        <v>0</v>
      </c>
      <c r="CM127" s="6">
        <v>0</v>
      </c>
      <c r="CN127" s="6">
        <f>IF(EQ127&gt;=70, 5, 0)</f>
        <v>0</v>
      </c>
      <c r="CO127" s="6">
        <v>-5</v>
      </c>
      <c r="CP127" s="6"/>
      <c r="CQ127" s="6">
        <v>-5</v>
      </c>
      <c r="CR127" s="7"/>
      <c r="CS127" s="7">
        <f>IF(FA127&gt;=70, 6, 0)</f>
        <v>0</v>
      </c>
      <c r="CT127" s="7">
        <v>-5</v>
      </c>
      <c r="CU127" s="6">
        <v>20</v>
      </c>
      <c r="CV127" s="7">
        <v>0</v>
      </c>
      <c r="CW127" s="7">
        <v>0</v>
      </c>
      <c r="CX127" s="7">
        <v>0</v>
      </c>
      <c r="CY127" s="7">
        <v>0</v>
      </c>
      <c r="CZ127" s="7">
        <f>IF(AND(DQ127&gt;0,DU127&gt;0),4,0)</f>
        <v>0</v>
      </c>
      <c r="DA127" s="7">
        <f>IF(AND(ED127&gt;0,EI127&gt;0,EN127&gt;0),4,0)</f>
        <v>0</v>
      </c>
      <c r="DB127" s="7">
        <f>IF(SUM(BV127,BX127,CA127,CB127,CD127,CG127,CJ127,CK127,CM127,CO127)&gt;-1,4,0)</f>
        <v>0</v>
      </c>
      <c r="DC127" s="7">
        <f>IF(FA127&gt;0,4,0)</f>
        <v>0</v>
      </c>
      <c r="DD127" s="6"/>
      <c r="DE127" s="10">
        <f>SUM(AR127:DD127)</f>
        <v>-2</v>
      </c>
      <c r="DF127" s="10">
        <v>50</v>
      </c>
      <c r="DG127" s="17">
        <f>DE127+DF127</f>
        <v>48</v>
      </c>
      <c r="DH127" s="1">
        <v>54.29</v>
      </c>
      <c r="DI127" s="18">
        <v>50</v>
      </c>
      <c r="DJ127" s="18">
        <v>50</v>
      </c>
      <c r="DK127" s="29">
        <f>AVERAGE(DI127:DJ127)</f>
        <v>50</v>
      </c>
      <c r="DL127" s="1">
        <v>0</v>
      </c>
      <c r="DM127" s="29">
        <v>85</v>
      </c>
      <c r="DN127" s="1">
        <v>0</v>
      </c>
      <c r="DO127" s="1">
        <v>0</v>
      </c>
      <c r="DP127" s="1">
        <f>IF(DO127&gt;68, 68, DO127)</f>
        <v>0</v>
      </c>
      <c r="DQ127" s="1">
        <f>MAX(DN127,DP127)</f>
        <v>0</v>
      </c>
      <c r="DR127" s="29">
        <v>0</v>
      </c>
      <c r="DS127" s="29"/>
      <c r="DT127" s="29">
        <f>IF(DS127&gt;68,68,DS127)</f>
        <v>0</v>
      </c>
      <c r="DU127" s="29">
        <f>MAX(DR127,DT127)</f>
        <v>0</v>
      </c>
      <c r="DV127" s="18">
        <v>0</v>
      </c>
      <c r="DW127" s="18">
        <v>0</v>
      </c>
      <c r="DX127" s="1"/>
      <c r="DY127" s="15">
        <f>AVERAGE(DH127,DK127:DM127, DQ127, DU127)</f>
        <v>31.548333333333332</v>
      </c>
      <c r="DZ127" s="1">
        <v>26.67</v>
      </c>
      <c r="EA127" s="1">
        <v>20</v>
      </c>
      <c r="EB127" s="1">
        <v>0</v>
      </c>
      <c r="EC127" s="1">
        <f>IF(EB127&gt;68,68,EB127)</f>
        <v>0</v>
      </c>
      <c r="ED127" s="1">
        <f>MAX(DZ127:EA127,EC127)</f>
        <v>26.67</v>
      </c>
      <c r="EE127" s="29">
        <v>0</v>
      </c>
      <c r="EF127" s="29">
        <v>0</v>
      </c>
      <c r="EG127" s="29">
        <v>6.67</v>
      </c>
      <c r="EH127" s="29">
        <f>IF(EG127&gt;68,68,EG127)</f>
        <v>6.67</v>
      </c>
      <c r="EI127" s="29">
        <f>MAX(EE127:EF127)</f>
        <v>0</v>
      </c>
      <c r="EJ127" s="1">
        <v>0</v>
      </c>
      <c r="EK127" s="1">
        <v>0</v>
      </c>
      <c r="EL127" s="1">
        <v>0</v>
      </c>
      <c r="EM127" s="1">
        <f>IF(EL127&gt;68,68,EL127)</f>
        <v>0</v>
      </c>
      <c r="EN127" s="1">
        <f>MAX(EJ127:EK127,EM127)</f>
        <v>0</v>
      </c>
      <c r="EO127" s="29">
        <v>0</v>
      </c>
      <c r="EP127" s="29">
        <v>0</v>
      </c>
      <c r="EQ127" s="29"/>
      <c r="ER127" s="15">
        <f>AVERAGE(ED127,EI127,EN127,EQ127)</f>
        <v>8.89</v>
      </c>
      <c r="ES127" s="1">
        <v>0</v>
      </c>
      <c r="ET127" s="1">
        <v>0</v>
      </c>
      <c r="EU127" s="1">
        <f>MIN(MAX(ES127:ET127)+0.2*FA127, 100)</f>
        <v>0</v>
      </c>
      <c r="EV127" s="29">
        <v>8.33</v>
      </c>
      <c r="EW127" s="29">
        <v>0</v>
      </c>
      <c r="EX127" s="29">
        <f>MIN(MAX(EV127:EW127)+0.15*FA127, 100)</f>
        <v>8.33</v>
      </c>
      <c r="EY127" s="1">
        <v>0</v>
      </c>
      <c r="EZ127" s="1">
        <v>0</v>
      </c>
      <c r="FA127" s="1">
        <f>MAX(EY127:EZ127)</f>
        <v>0</v>
      </c>
      <c r="FB127" s="15">
        <f>AVERAGE(EU127,EX127,FA127)</f>
        <v>2.7766666666666668</v>
      </c>
      <c r="FC127" s="3">
        <v>0.25</v>
      </c>
      <c r="FD127" s="3">
        <v>0.2</v>
      </c>
      <c r="FE127" s="3">
        <v>0.25</v>
      </c>
      <c r="FF127" s="3">
        <v>0.3</v>
      </c>
      <c r="FG127" s="25">
        <f>MIN(IF(C127="Yes",AQ127+DG127,0),100)</f>
        <v>49</v>
      </c>
      <c r="FH127" s="25">
        <f>IF(FL127&lt;0,FG127+FL127*-4,FG127)</f>
        <v>49</v>
      </c>
      <c r="FI127" s="25">
        <f>MIN(IF(C127="Yes",AQ127+DY127,0), 100)</f>
        <v>32.548333333333332</v>
      </c>
      <c r="FJ127" s="25">
        <f>MIN(IF(C127="Yes",AQ127+ER127,0),100)</f>
        <v>9.89</v>
      </c>
      <c r="FK127" s="25">
        <f>MIN(IF(C127="Yes",AQ127+FB127,0), 100)</f>
        <v>3.7766666666666668</v>
      </c>
      <c r="FL127" s="26">
        <f>FC127*FG127+FD127*FI127+FE127*FJ127+FF127*FK127</f>
        <v>22.365166666666667</v>
      </c>
      <c r="FM127" s="26">
        <f>FC127*FH127+FD127*FI127+FE127*FJ127+FF127*FK127</f>
        <v>22.365166666666667</v>
      </c>
    </row>
    <row r="128" spans="1:169" customFormat="1" x14ac:dyDescent="0.3">
      <c r="A128">
        <v>1402018222</v>
      </c>
      <c r="B128" t="s">
        <v>105</v>
      </c>
      <c r="C128" s="2" t="s">
        <v>107</v>
      </c>
      <c r="D128" s="6"/>
      <c r="E128" s="6"/>
      <c r="F128" s="7"/>
      <c r="G128" s="7"/>
      <c r="H128" s="6">
        <v>0</v>
      </c>
      <c r="I128" s="6"/>
      <c r="J128" s="7">
        <v>1</v>
      </c>
      <c r="K128" s="7"/>
      <c r="L128" s="6">
        <v>1</v>
      </c>
      <c r="M128" s="8"/>
      <c r="N128" s="7"/>
      <c r="O128" s="7"/>
      <c r="P128" s="6"/>
      <c r="Q128" s="8"/>
      <c r="R128" s="7">
        <v>1</v>
      </c>
      <c r="S128" s="7"/>
      <c r="T128" s="6"/>
      <c r="U128" s="16"/>
      <c r="V128" s="7"/>
      <c r="W128" s="7"/>
      <c r="X128" s="6"/>
      <c r="Y128" s="6"/>
      <c r="Z128" s="7"/>
      <c r="AA128" s="7"/>
      <c r="AB128" s="6"/>
      <c r="AC128" s="6"/>
      <c r="AD128" s="7"/>
      <c r="AE128" s="8"/>
      <c r="AF128" s="10">
        <v>14</v>
      </c>
      <c r="AG128" s="10">
        <v>10</v>
      </c>
      <c r="AH128" s="10">
        <f>COUNT(D128:AE128)</f>
        <v>4</v>
      </c>
      <c r="AI128" s="22">
        <f>IF(C128="Yes",(AF128-AH128+(DG128-50)/AG128)/AF128,0)</f>
        <v>0.70000000000000007</v>
      </c>
      <c r="AJ128" s="11">
        <f>SUM(D128:AE128)</f>
        <v>3</v>
      </c>
      <c r="AK128" s="10">
        <f>MAX(AJ128-AL128-AM128,0)*-1</f>
        <v>0</v>
      </c>
      <c r="AL128" s="10">
        <v>10</v>
      </c>
      <c r="AM128" s="10">
        <v>3</v>
      </c>
      <c r="AN128" s="7">
        <f>AJ128+AK128+AO128</f>
        <v>3</v>
      </c>
      <c r="AO128" s="6"/>
      <c r="AP128" s="3">
        <v>0.5</v>
      </c>
      <c r="AQ128" s="15">
        <f>MIN(AN128,AL128)*AP128</f>
        <v>1.5</v>
      </c>
      <c r="AR128" s="6">
        <v>0</v>
      </c>
      <c r="AS128" s="6">
        <v>0</v>
      </c>
      <c r="AT128" s="6">
        <v>2</v>
      </c>
      <c r="AU128" s="6">
        <v>0</v>
      </c>
      <c r="AV128" s="7">
        <v>-5</v>
      </c>
      <c r="AW128" s="7">
        <v>0</v>
      </c>
      <c r="AX128" s="7"/>
      <c r="AY128" s="7">
        <v>0</v>
      </c>
      <c r="AZ128" s="6"/>
      <c r="BA128" s="6">
        <v>3</v>
      </c>
      <c r="BB128" s="6"/>
      <c r="BC128" s="6">
        <v>0</v>
      </c>
      <c r="BD128" s="7"/>
      <c r="BE128" s="7">
        <f>IF(ED128&gt;=70, 5, 0)</f>
        <v>0</v>
      </c>
      <c r="BF128" s="7"/>
      <c r="BG128" s="7"/>
      <c r="BH128" s="7">
        <v>0</v>
      </c>
      <c r="BI128" s="6"/>
      <c r="BJ128" s="6">
        <f>IF(EU128&gt;=70, 6, 0)</f>
        <v>0</v>
      </c>
      <c r="BK128" s="6">
        <v>-5</v>
      </c>
      <c r="BL128" s="7">
        <v>0</v>
      </c>
      <c r="BM128" s="7">
        <v>-5</v>
      </c>
      <c r="BN128" s="7">
        <v>0</v>
      </c>
      <c r="BO128" s="6"/>
      <c r="BP128" s="6">
        <f>IF(EX128&gt;=70, 6, 0)</f>
        <v>0</v>
      </c>
      <c r="BQ128" s="6">
        <v>0</v>
      </c>
      <c r="BR128" s="7"/>
      <c r="BS128" s="7">
        <v>0</v>
      </c>
      <c r="BT128" s="7">
        <v>0</v>
      </c>
      <c r="BU128" s="6">
        <v>5</v>
      </c>
      <c r="BV128" s="6">
        <v>0</v>
      </c>
      <c r="BW128" s="6">
        <f>IF(EI128&gt;=70, 5, 0)</f>
        <v>0</v>
      </c>
      <c r="BX128" s="6">
        <v>0</v>
      </c>
      <c r="BY128" s="6">
        <v>0</v>
      </c>
      <c r="BZ128" s="6">
        <v>0</v>
      </c>
      <c r="CA128" s="6">
        <v>0</v>
      </c>
      <c r="CB128" s="6">
        <v>0</v>
      </c>
      <c r="CC128" s="6">
        <v>0</v>
      </c>
      <c r="CD128" s="6">
        <v>0</v>
      </c>
      <c r="CE128" s="6">
        <v>0</v>
      </c>
      <c r="CF128" s="6">
        <v>0</v>
      </c>
      <c r="CG128" s="6">
        <v>0</v>
      </c>
      <c r="CH128" s="6">
        <v>0</v>
      </c>
      <c r="CI128" s="6">
        <v>0</v>
      </c>
      <c r="CJ128" s="7">
        <v>0</v>
      </c>
      <c r="CK128" s="7">
        <v>0</v>
      </c>
      <c r="CL128" s="7">
        <v>0</v>
      </c>
      <c r="CM128" s="6">
        <v>0</v>
      </c>
      <c r="CN128" s="6">
        <f>IF(EQ128&gt;=70, 5, 0)</f>
        <v>0</v>
      </c>
      <c r="CO128" s="6">
        <v>0</v>
      </c>
      <c r="CP128" s="6"/>
      <c r="CQ128" s="6">
        <v>0</v>
      </c>
      <c r="CR128" s="7"/>
      <c r="CS128" s="7">
        <f>IF(FA128&gt;=70, 6, 0)</f>
        <v>0</v>
      </c>
      <c r="CT128" s="7">
        <v>-5</v>
      </c>
      <c r="CU128" s="6"/>
      <c r="CV128" s="7">
        <v>0</v>
      </c>
      <c r="CW128" s="7">
        <v>0</v>
      </c>
      <c r="CX128" s="7">
        <v>0</v>
      </c>
      <c r="CY128" s="7">
        <v>0</v>
      </c>
      <c r="CZ128" s="7">
        <f>IF(AND(DQ128&gt;0,DU128&gt;0),4,0)</f>
        <v>0</v>
      </c>
      <c r="DA128" s="7">
        <f>IF(AND(ED128&gt;0,EI128&gt;0,EN128&gt;0),4,0)</f>
        <v>4</v>
      </c>
      <c r="DB128" s="7">
        <f>IF(SUM(BV128,BX128,CA128,CB128,CD128,CG128,CJ128,CK128,CM128,CO128)&gt;-1,4,0)</f>
        <v>4</v>
      </c>
      <c r="DC128" s="7">
        <f>IF(FA128&gt;0,4,0)</f>
        <v>0</v>
      </c>
      <c r="DD128" s="6"/>
      <c r="DE128" s="10">
        <f>SUM(AR128:DD128)</f>
        <v>-2</v>
      </c>
      <c r="DF128" s="10">
        <v>50</v>
      </c>
      <c r="DG128" s="17">
        <f>DE128+DF128</f>
        <v>48</v>
      </c>
      <c r="DH128" s="1">
        <v>57.14</v>
      </c>
      <c r="DI128" s="18">
        <v>25</v>
      </c>
      <c r="DJ128" s="18">
        <v>50</v>
      </c>
      <c r="DK128" s="29">
        <f>AVERAGE(DI128:DJ128)</f>
        <v>37.5</v>
      </c>
      <c r="DL128" s="1">
        <v>0</v>
      </c>
      <c r="DM128" s="29">
        <v>45</v>
      </c>
      <c r="DN128" s="1">
        <v>0</v>
      </c>
      <c r="DO128" s="1">
        <v>0</v>
      </c>
      <c r="DP128" s="1">
        <f>IF(DO128&gt;68, 68, DO128)</f>
        <v>0</v>
      </c>
      <c r="DQ128" s="1">
        <f>MAX(DN128,DP128)</f>
        <v>0</v>
      </c>
      <c r="DR128" s="29">
        <v>0</v>
      </c>
      <c r="DS128" s="29"/>
      <c r="DT128" s="29">
        <f>IF(DS128&gt;68,68,DS128)</f>
        <v>0</v>
      </c>
      <c r="DU128" s="29">
        <f>MAX(DR128,DT128)</f>
        <v>0</v>
      </c>
      <c r="DV128" s="18">
        <v>0</v>
      </c>
      <c r="DW128" s="18">
        <v>0</v>
      </c>
      <c r="DX128" s="1"/>
      <c r="DY128" s="15">
        <f>AVERAGE(DH128,DK128:DM128, DQ128, DU128)</f>
        <v>23.27333333333333</v>
      </c>
      <c r="DZ128" s="1">
        <v>20</v>
      </c>
      <c r="EA128" s="1">
        <v>33.33</v>
      </c>
      <c r="EB128" s="1">
        <v>0</v>
      </c>
      <c r="EC128" s="1">
        <f>IF(EB128&gt;68,68,EB128)</f>
        <v>0</v>
      </c>
      <c r="ED128" s="1">
        <f>MAX(DZ128:EA128,EC128)</f>
        <v>33.33</v>
      </c>
      <c r="EE128" s="29">
        <v>5.56</v>
      </c>
      <c r="EF128" s="29">
        <v>0</v>
      </c>
      <c r="EG128" s="29">
        <v>0</v>
      </c>
      <c r="EH128" s="29">
        <f>IF(EG128&gt;68,68,EG128)</f>
        <v>0</v>
      </c>
      <c r="EI128" s="29">
        <f>MAX(EE128:EF128)</f>
        <v>5.56</v>
      </c>
      <c r="EJ128" s="1">
        <v>5.56</v>
      </c>
      <c r="EK128" s="1">
        <v>0</v>
      </c>
      <c r="EL128" s="1">
        <v>0</v>
      </c>
      <c r="EM128" s="1">
        <f>IF(EL128&gt;68,68,EL128)</f>
        <v>0</v>
      </c>
      <c r="EN128" s="1">
        <f>MAX(EJ128:EK128,EM128)</f>
        <v>5.56</v>
      </c>
      <c r="EO128" s="29">
        <v>0</v>
      </c>
      <c r="EP128" s="29">
        <v>0</v>
      </c>
      <c r="EQ128" s="29"/>
      <c r="ER128" s="15">
        <f>AVERAGE(ED128,EI128,EN128,EQ128)</f>
        <v>14.816666666666668</v>
      </c>
      <c r="ES128" s="1">
        <v>0</v>
      </c>
      <c r="ET128" s="1">
        <v>0</v>
      </c>
      <c r="EU128" s="1">
        <f>MIN(MAX(ES128:ET128)+0.2*FA128, 100)</f>
        <v>0</v>
      </c>
      <c r="EV128" s="29">
        <v>0</v>
      </c>
      <c r="EW128" s="29">
        <v>0</v>
      </c>
      <c r="EX128" s="29">
        <f>MIN(MAX(EV128:EW128)+0.15*FA128, 100)</f>
        <v>0</v>
      </c>
      <c r="EY128" s="1">
        <v>0</v>
      </c>
      <c r="EZ128" s="1">
        <v>0</v>
      </c>
      <c r="FA128" s="1">
        <f>MAX(EY128:EZ128)</f>
        <v>0</v>
      </c>
      <c r="FB128" s="15">
        <f>AVERAGE(EU128,EX128,FA128)</f>
        <v>0</v>
      </c>
      <c r="FC128" s="3">
        <v>0.25</v>
      </c>
      <c r="FD128" s="3">
        <v>0.2</v>
      </c>
      <c r="FE128" s="3">
        <v>0.25</v>
      </c>
      <c r="FF128" s="3">
        <v>0.3</v>
      </c>
      <c r="FG128" s="25">
        <f>MIN(IF(C128="Yes",AQ128+DG128,0),100)</f>
        <v>49.5</v>
      </c>
      <c r="FH128" s="25">
        <f>IF(FL128&lt;0,FG128+FL128*-4,FG128)</f>
        <v>49.5</v>
      </c>
      <c r="FI128" s="25">
        <f>MIN(IF(C128="Yes",AQ128+DY128,0), 100)</f>
        <v>24.77333333333333</v>
      </c>
      <c r="FJ128" s="25">
        <f>MIN(IF(C128="Yes",AQ128+ER128,0),100)</f>
        <v>16.31666666666667</v>
      </c>
      <c r="FK128" s="25">
        <f>MIN(IF(C128="Yes",AQ128+FB128,0), 100)</f>
        <v>1.5</v>
      </c>
      <c r="FL128" s="26">
        <f>FC128*FG128+FD128*FI128+FE128*FJ128+FF128*FK128</f>
        <v>21.858833333333333</v>
      </c>
      <c r="FM128" s="26">
        <f>FC128*FH128+FD128*FI128+FE128*FJ128+FF128*FK128</f>
        <v>21.858833333333333</v>
      </c>
    </row>
    <row r="129" spans="1:169" customFormat="1" x14ac:dyDescent="0.3">
      <c r="A129">
        <v>1402019099</v>
      </c>
      <c r="B129" t="s">
        <v>106</v>
      </c>
      <c r="C129" s="2" t="s">
        <v>107</v>
      </c>
      <c r="D129" s="6"/>
      <c r="E129" s="6"/>
      <c r="F129" s="7"/>
      <c r="G129" s="7"/>
      <c r="H129" s="6">
        <v>0</v>
      </c>
      <c r="I129" s="6"/>
      <c r="J129" s="7"/>
      <c r="K129" s="7"/>
      <c r="L129" s="6"/>
      <c r="M129" s="8"/>
      <c r="N129" s="7"/>
      <c r="O129" s="7"/>
      <c r="P129" s="6"/>
      <c r="Q129" s="8"/>
      <c r="R129" s="7">
        <v>0</v>
      </c>
      <c r="S129" s="7">
        <v>1</v>
      </c>
      <c r="T129" s="6"/>
      <c r="U129" s="6"/>
      <c r="V129" s="7"/>
      <c r="W129" s="7"/>
      <c r="X129" s="6"/>
      <c r="Y129" s="6"/>
      <c r="Z129" s="7"/>
      <c r="AA129" s="7"/>
      <c r="AB129" s="6"/>
      <c r="AC129" s="6"/>
      <c r="AD129" s="7"/>
      <c r="AE129" s="8"/>
      <c r="AF129" s="10">
        <v>14</v>
      </c>
      <c r="AG129" s="10">
        <v>10</v>
      </c>
      <c r="AH129" s="10">
        <f>COUNT(D129:AE129)</f>
        <v>3</v>
      </c>
      <c r="AI129" s="22">
        <f>IF(C129="Yes",(AF129-AH129+(DG129-50)/AG129)/AF129,0)</f>
        <v>0.69285714285714284</v>
      </c>
      <c r="AJ129" s="11">
        <f>SUM(D129:AE129)</f>
        <v>1</v>
      </c>
      <c r="AK129" s="10">
        <f>MAX(AJ129-AL129-AM129,0)*-1</f>
        <v>0</v>
      </c>
      <c r="AL129" s="10">
        <v>10</v>
      </c>
      <c r="AM129" s="10">
        <v>3</v>
      </c>
      <c r="AN129" s="7">
        <f>AJ129+AK129+AO129</f>
        <v>1</v>
      </c>
      <c r="AO129" s="6"/>
      <c r="AP129" s="3">
        <v>0.5</v>
      </c>
      <c r="AQ129" s="15">
        <f>MIN(AN129,AL129)*AP129</f>
        <v>0.5</v>
      </c>
      <c r="AR129" s="6">
        <v>0</v>
      </c>
      <c r="AS129" s="6">
        <v>0</v>
      </c>
      <c r="AT129" s="6">
        <v>1</v>
      </c>
      <c r="AU129" s="6">
        <v>0</v>
      </c>
      <c r="AV129" s="7"/>
      <c r="AW129" s="7">
        <v>0</v>
      </c>
      <c r="AX129" s="7"/>
      <c r="AY129" s="7">
        <v>0</v>
      </c>
      <c r="AZ129" s="6"/>
      <c r="BA129" s="6">
        <v>0</v>
      </c>
      <c r="BB129" s="6"/>
      <c r="BC129" s="6">
        <v>0</v>
      </c>
      <c r="BD129" s="7"/>
      <c r="BE129" s="7">
        <f>IF(ED129&gt;=70, 5, 0)</f>
        <v>0</v>
      </c>
      <c r="BF129" s="7"/>
      <c r="BG129" s="7"/>
      <c r="BH129" s="7">
        <v>0</v>
      </c>
      <c r="BI129" s="6"/>
      <c r="BJ129" s="6">
        <f>IF(EU129&gt;=70, 6, 0)</f>
        <v>0</v>
      </c>
      <c r="BK129" s="6">
        <v>0</v>
      </c>
      <c r="BL129" s="7">
        <v>0</v>
      </c>
      <c r="BM129" s="7">
        <v>-5</v>
      </c>
      <c r="BN129" s="7">
        <v>-5</v>
      </c>
      <c r="BO129" s="6">
        <v>2</v>
      </c>
      <c r="BP129" s="6">
        <f>IF(EX129&gt;=70, 6, 0)</f>
        <v>0</v>
      </c>
      <c r="BQ129" s="6">
        <v>0</v>
      </c>
      <c r="BR129" s="7"/>
      <c r="BS129" s="7">
        <v>0</v>
      </c>
      <c r="BT129" s="7">
        <v>0</v>
      </c>
      <c r="BU129" s="6"/>
      <c r="BV129" s="6">
        <v>0</v>
      </c>
      <c r="BW129" s="6">
        <f>IF(EI129&gt;=70, 5, 0)</f>
        <v>0</v>
      </c>
      <c r="BX129" s="6">
        <v>0</v>
      </c>
      <c r="BY129" s="6">
        <v>0</v>
      </c>
      <c r="BZ129" s="6">
        <v>0</v>
      </c>
      <c r="CA129" s="6">
        <v>0</v>
      </c>
      <c r="CB129" s="6">
        <v>0</v>
      </c>
      <c r="CC129" s="6">
        <v>0</v>
      </c>
      <c r="CD129" s="6">
        <v>0</v>
      </c>
      <c r="CE129" s="6">
        <v>0</v>
      </c>
      <c r="CF129" s="6">
        <v>0</v>
      </c>
      <c r="CG129" s="6">
        <v>0</v>
      </c>
      <c r="CH129" s="6">
        <v>0</v>
      </c>
      <c r="CI129" s="6">
        <v>0</v>
      </c>
      <c r="CJ129" s="7">
        <v>0</v>
      </c>
      <c r="CK129" s="7">
        <v>-5</v>
      </c>
      <c r="CL129" s="7">
        <v>0</v>
      </c>
      <c r="CM129" s="6">
        <v>0</v>
      </c>
      <c r="CN129" s="6">
        <f>IF(EQ129&gt;=70, 5, 0)</f>
        <v>0</v>
      </c>
      <c r="CO129" s="6">
        <v>-5</v>
      </c>
      <c r="CP129" s="6"/>
      <c r="CQ129" s="6">
        <v>0</v>
      </c>
      <c r="CR129" s="7"/>
      <c r="CS129" s="7">
        <f>IF(FA129&gt;=70, 6, 0)</f>
        <v>0</v>
      </c>
      <c r="CT129" s="7">
        <v>-5</v>
      </c>
      <c r="CU129" s="6"/>
      <c r="CV129" s="7">
        <v>0</v>
      </c>
      <c r="CW129" s="7">
        <v>0</v>
      </c>
      <c r="CX129" s="7">
        <v>0</v>
      </c>
      <c r="CY129" s="7">
        <v>0</v>
      </c>
      <c r="CZ129" s="7">
        <f>IF(AND(DQ129&gt;0,DU129&gt;0),4,0)</f>
        <v>0</v>
      </c>
      <c r="DA129" s="7">
        <f>IF(AND(ED129&gt;0,EI129&gt;0,EN129&gt;0),4,0)</f>
        <v>4</v>
      </c>
      <c r="DB129" s="7">
        <f>IF(SUM(BV129,BX129,CA129,CB129,CD129,CG129,CJ129,CK129,CM129,CO129)&gt;-1,4,0)</f>
        <v>0</v>
      </c>
      <c r="DC129" s="7">
        <f>IF(FA129&gt;0,4,0)</f>
        <v>0</v>
      </c>
      <c r="DD129" s="6">
        <f>5</f>
        <v>5</v>
      </c>
      <c r="DE129" s="10">
        <f>SUM(AR129:DD129)</f>
        <v>-13</v>
      </c>
      <c r="DF129" s="10">
        <v>50</v>
      </c>
      <c r="DG129" s="17">
        <f>DE129+DF129</f>
        <v>37</v>
      </c>
      <c r="DH129" s="1">
        <v>68.569999999999993</v>
      </c>
      <c r="DI129" s="18">
        <v>50</v>
      </c>
      <c r="DJ129" s="18">
        <v>50</v>
      </c>
      <c r="DK129" s="29">
        <f>AVERAGE(DI129:DJ129)</f>
        <v>50</v>
      </c>
      <c r="DL129" s="1">
        <v>0</v>
      </c>
      <c r="DM129" s="29">
        <v>0</v>
      </c>
      <c r="DN129" s="1">
        <v>0</v>
      </c>
      <c r="DO129" s="1">
        <v>0</v>
      </c>
      <c r="DP129" s="1">
        <f>IF(DO129&gt;68, 68, DO129)</f>
        <v>0</v>
      </c>
      <c r="DQ129" s="1">
        <f>MAX(DN129,DP129)</f>
        <v>0</v>
      </c>
      <c r="DR129" s="29">
        <v>0</v>
      </c>
      <c r="DS129" s="29"/>
      <c r="DT129" s="29">
        <f>IF(DS129&gt;68,68,DS129)</f>
        <v>0</v>
      </c>
      <c r="DU129" s="29">
        <f>MAX(DR129,DT129)</f>
        <v>0</v>
      </c>
      <c r="DV129" s="18">
        <v>0</v>
      </c>
      <c r="DW129" s="18">
        <v>0</v>
      </c>
      <c r="DX129" s="1"/>
      <c r="DY129" s="15">
        <f>AVERAGE(DH129,DK129:DM129, DQ129, DU129)</f>
        <v>19.761666666666667</v>
      </c>
      <c r="DZ129" s="1">
        <v>26.67</v>
      </c>
      <c r="EA129" s="1">
        <v>40</v>
      </c>
      <c r="EB129" s="1">
        <v>0</v>
      </c>
      <c r="EC129" s="1">
        <f>IF(EB129&gt;68,68,EB129)</f>
        <v>0</v>
      </c>
      <c r="ED129" s="1">
        <f>MAX(DZ129:EA129,EC129)</f>
        <v>40</v>
      </c>
      <c r="EE129" s="29">
        <v>0</v>
      </c>
      <c r="EF129" s="29">
        <v>13.33</v>
      </c>
      <c r="EG129" s="29">
        <v>0</v>
      </c>
      <c r="EH129" s="29">
        <f>IF(EG129&gt;68,68,EG129)</f>
        <v>0</v>
      </c>
      <c r="EI129" s="29">
        <f>MAX(EE129:EF129)</f>
        <v>13.33</v>
      </c>
      <c r="EJ129" s="1">
        <v>0</v>
      </c>
      <c r="EK129" s="1">
        <v>20</v>
      </c>
      <c r="EL129" s="1">
        <v>0</v>
      </c>
      <c r="EM129" s="1">
        <f>IF(EL129&gt;68,68,EL129)</f>
        <v>0</v>
      </c>
      <c r="EN129" s="1">
        <f>MAX(EJ129:EK129,EM129)</f>
        <v>20</v>
      </c>
      <c r="EO129" s="29">
        <v>0</v>
      </c>
      <c r="EP129" s="29">
        <v>0</v>
      </c>
      <c r="EQ129" s="29"/>
      <c r="ER129" s="15">
        <f>AVERAGE(ED129,EI129,EN129,EQ129)</f>
        <v>24.443333333333332</v>
      </c>
      <c r="ES129" s="1">
        <v>0</v>
      </c>
      <c r="ET129" s="1">
        <v>0</v>
      </c>
      <c r="EU129" s="1">
        <f>MIN(MAX(ES129:ET129)+0.2*FA129, 100)</f>
        <v>0</v>
      </c>
      <c r="EV129" s="29">
        <v>10.42</v>
      </c>
      <c r="EW129" s="29">
        <v>0</v>
      </c>
      <c r="EX129" s="29">
        <f>MIN(MAX(EV129:EW129)+0.15*FA129, 100)</f>
        <v>10.42</v>
      </c>
      <c r="EY129" s="1">
        <v>0</v>
      </c>
      <c r="EZ129" s="1">
        <v>0</v>
      </c>
      <c r="FA129" s="1">
        <f>MAX(EY129:EZ129)</f>
        <v>0</v>
      </c>
      <c r="FB129" s="15">
        <f>AVERAGE(EU129,EX129,FA129)</f>
        <v>3.4733333333333332</v>
      </c>
      <c r="FC129" s="3">
        <v>0.25</v>
      </c>
      <c r="FD129" s="3">
        <v>0.2</v>
      </c>
      <c r="FE129" s="3">
        <v>0.25</v>
      </c>
      <c r="FF129" s="3">
        <v>0.3</v>
      </c>
      <c r="FG129" s="25">
        <f>MIN(IF(C129="Yes",AQ129+DG129,0),100)</f>
        <v>37.5</v>
      </c>
      <c r="FH129" s="25">
        <f>IF(FL129&lt;0,FG129+FL129*-4,FG129)</f>
        <v>37.5</v>
      </c>
      <c r="FI129" s="25">
        <f>MIN(IF(C129="Yes",AQ129+DY129,0), 100)</f>
        <v>20.261666666666667</v>
      </c>
      <c r="FJ129" s="25">
        <f>MIN(IF(C129="Yes",AQ129+ER129,0),100)</f>
        <v>24.943333333333332</v>
      </c>
      <c r="FK129" s="25">
        <f>MIN(IF(C129="Yes",AQ129+FB129,0), 100)</f>
        <v>3.9733333333333332</v>
      </c>
      <c r="FL129" s="26">
        <f>FC129*FG129+FD129*FI129+FE129*FJ129+FF129*FK129</f>
        <v>20.855166666666666</v>
      </c>
      <c r="FM129" s="26">
        <f>FC129*FH129+FD129*FI129+FE129*FJ129+FF129*FK129</f>
        <v>20.855166666666666</v>
      </c>
    </row>
    <row r="130" spans="1:169" customFormat="1" x14ac:dyDescent="0.3">
      <c r="A130">
        <v>1402019082</v>
      </c>
      <c r="B130" t="s">
        <v>106</v>
      </c>
      <c r="C130" s="2" t="s">
        <v>107</v>
      </c>
      <c r="D130" s="6"/>
      <c r="E130" s="6"/>
      <c r="F130" s="7"/>
      <c r="G130" s="7"/>
      <c r="H130" s="6">
        <v>0</v>
      </c>
      <c r="I130" s="6">
        <v>1</v>
      </c>
      <c r="J130" s="7">
        <v>0</v>
      </c>
      <c r="K130" s="7"/>
      <c r="L130" s="6"/>
      <c r="M130" s="8"/>
      <c r="N130" s="7"/>
      <c r="O130" s="7"/>
      <c r="P130" s="6"/>
      <c r="Q130" s="8"/>
      <c r="R130" s="7"/>
      <c r="S130" s="7"/>
      <c r="T130" s="6"/>
      <c r="U130" s="6"/>
      <c r="V130" s="7"/>
      <c r="W130" s="7"/>
      <c r="X130" s="6"/>
      <c r="Y130" s="6"/>
      <c r="Z130" s="7"/>
      <c r="AA130" s="7"/>
      <c r="AB130" s="6"/>
      <c r="AC130" s="6"/>
      <c r="AD130" s="7"/>
      <c r="AE130" s="8"/>
      <c r="AF130" s="10">
        <v>14</v>
      </c>
      <c r="AG130" s="10">
        <v>10</v>
      </c>
      <c r="AH130" s="10">
        <f>COUNT(D130:AE130)</f>
        <v>3</v>
      </c>
      <c r="AI130" s="22">
        <f>IF(C130="Yes",(AF130-AH130+(DG130-50)/AG130)/AF130,0)</f>
        <v>0.72857142857142854</v>
      </c>
      <c r="AJ130" s="11">
        <f>SUM(D130:AE130)</f>
        <v>1</v>
      </c>
      <c r="AK130" s="10">
        <f>MAX(AJ130-AL130-AM130,0)*-1</f>
        <v>0</v>
      </c>
      <c r="AL130" s="10">
        <v>10</v>
      </c>
      <c r="AM130" s="10">
        <v>3</v>
      </c>
      <c r="AN130" s="7">
        <f>AJ130+AK130+AO130</f>
        <v>1</v>
      </c>
      <c r="AO130" s="6"/>
      <c r="AP130" s="3">
        <v>0.5</v>
      </c>
      <c r="AQ130" s="15">
        <f>MIN(AN130,AL130)*AP130</f>
        <v>0.5</v>
      </c>
      <c r="AR130" s="6">
        <v>0</v>
      </c>
      <c r="AS130" s="6">
        <v>0</v>
      </c>
      <c r="AT130" s="6">
        <v>2</v>
      </c>
      <c r="AU130" s="6">
        <v>0</v>
      </c>
      <c r="AV130" s="7"/>
      <c r="AW130" s="7">
        <v>0</v>
      </c>
      <c r="AX130" s="7"/>
      <c r="AY130" s="7">
        <v>-5</v>
      </c>
      <c r="AZ130" s="6"/>
      <c r="BA130" s="6">
        <v>0</v>
      </c>
      <c r="BB130" s="6"/>
      <c r="BC130" s="6">
        <v>0</v>
      </c>
      <c r="BD130" s="7"/>
      <c r="BE130" s="7">
        <f>IF(ED130&gt;=70, 5, 0)</f>
        <v>0</v>
      </c>
      <c r="BF130" s="7"/>
      <c r="BG130" s="7"/>
      <c r="BH130" s="7">
        <v>0</v>
      </c>
      <c r="BI130" s="6"/>
      <c r="BJ130" s="6">
        <f>IF(EU130&gt;=70, 6, 0)</f>
        <v>0</v>
      </c>
      <c r="BK130" s="6">
        <v>0</v>
      </c>
      <c r="BL130" s="7">
        <v>-5</v>
      </c>
      <c r="BM130" s="7">
        <v>-5</v>
      </c>
      <c r="BN130" s="7">
        <v>-5</v>
      </c>
      <c r="BO130" s="6"/>
      <c r="BP130" s="6">
        <f>IF(EX130&gt;=70, 6, 0)</f>
        <v>0</v>
      </c>
      <c r="BQ130" s="6">
        <v>-5</v>
      </c>
      <c r="BR130" s="7"/>
      <c r="BS130" s="7">
        <v>0</v>
      </c>
      <c r="BT130" s="7">
        <v>0</v>
      </c>
      <c r="BU130" s="6"/>
      <c r="BV130" s="6">
        <v>0</v>
      </c>
      <c r="BW130" s="6">
        <f>IF(EI130&gt;=70, 5, 0)</f>
        <v>0</v>
      </c>
      <c r="BX130" s="6">
        <v>0</v>
      </c>
      <c r="BY130" s="6">
        <v>0</v>
      </c>
      <c r="BZ130" s="6">
        <v>0</v>
      </c>
      <c r="CA130" s="6">
        <v>0</v>
      </c>
      <c r="CB130" s="6">
        <v>0</v>
      </c>
      <c r="CC130" s="6">
        <v>0</v>
      </c>
      <c r="CD130" s="6">
        <v>0</v>
      </c>
      <c r="CE130" s="6">
        <v>0</v>
      </c>
      <c r="CF130" s="6">
        <v>0</v>
      </c>
      <c r="CG130" s="6">
        <v>0</v>
      </c>
      <c r="CH130" s="6">
        <v>0</v>
      </c>
      <c r="CI130" s="6">
        <v>-5</v>
      </c>
      <c r="CJ130" s="7">
        <v>-5</v>
      </c>
      <c r="CK130" s="7">
        <v>-5</v>
      </c>
      <c r="CL130" s="7">
        <v>-5</v>
      </c>
      <c r="CM130" s="6">
        <v>-5</v>
      </c>
      <c r="CN130" s="6">
        <f>IF(EQ130&gt;=70, 5, 0)</f>
        <v>0</v>
      </c>
      <c r="CO130" s="6">
        <v>0</v>
      </c>
      <c r="CP130" s="6"/>
      <c r="CQ130" s="6">
        <v>-5</v>
      </c>
      <c r="CR130" s="7"/>
      <c r="CS130" s="7">
        <f>IF(FA130&gt;=70, 6, 0)</f>
        <v>0</v>
      </c>
      <c r="CT130" s="7">
        <v>-5</v>
      </c>
      <c r="CU130" s="6">
        <v>20</v>
      </c>
      <c r="CV130" s="7">
        <v>0</v>
      </c>
      <c r="CW130" s="7">
        <v>0</v>
      </c>
      <c r="CX130" s="7">
        <v>15</v>
      </c>
      <c r="CY130" s="7">
        <v>0</v>
      </c>
      <c r="CZ130" s="7">
        <f>IF(AND(DQ130&gt;0,DU130&gt;0),4,0)</f>
        <v>0</v>
      </c>
      <c r="DA130" s="7">
        <f>IF(AND(ED130&gt;0,EI130&gt;0,EN130&gt;0),4,0)</f>
        <v>0</v>
      </c>
      <c r="DB130" s="7">
        <f>IF(SUM(BV130,BX130,CA130,CB130,CD130,CG130,CJ130,CK130,CM130,CO130)&gt;-1,4,0)</f>
        <v>0</v>
      </c>
      <c r="DC130" s="7">
        <f>IF(FA130&gt;0,4,0)</f>
        <v>0</v>
      </c>
      <c r="DD130" s="6">
        <f>10+5</f>
        <v>15</v>
      </c>
      <c r="DE130" s="10">
        <f>SUM(AR130:DD130)</f>
        <v>-8</v>
      </c>
      <c r="DF130" s="10">
        <v>50</v>
      </c>
      <c r="DG130" s="17">
        <f>DE130+DF130</f>
        <v>42</v>
      </c>
      <c r="DH130" s="1">
        <v>65.709999999999994</v>
      </c>
      <c r="DI130" s="18">
        <v>50</v>
      </c>
      <c r="DJ130" s="18">
        <v>50</v>
      </c>
      <c r="DK130" s="29">
        <f>AVERAGE(DI130:DJ130)</f>
        <v>50</v>
      </c>
      <c r="DL130" s="1">
        <v>0</v>
      </c>
      <c r="DM130" s="29">
        <v>0</v>
      </c>
      <c r="DN130" s="1">
        <v>0</v>
      </c>
      <c r="DO130" s="1">
        <v>0</v>
      </c>
      <c r="DP130" s="1">
        <f>IF(DO130&gt;68, 68, DO130)</f>
        <v>0</v>
      </c>
      <c r="DQ130" s="1">
        <f>MAX(DN130,DP130)</f>
        <v>0</v>
      </c>
      <c r="DR130" s="29">
        <v>0</v>
      </c>
      <c r="DS130" s="29"/>
      <c r="DT130" s="29">
        <f>IF(DS130&gt;68,68,DS130)</f>
        <v>0</v>
      </c>
      <c r="DU130" s="29">
        <f>MAX(DR130,DT130)</f>
        <v>0</v>
      </c>
      <c r="DV130" s="18">
        <v>0</v>
      </c>
      <c r="DW130" s="18">
        <v>0</v>
      </c>
      <c r="DX130" s="1"/>
      <c r="DY130" s="15">
        <f>AVERAGE(DH130,DK130:DM130, DQ130, DU130)</f>
        <v>19.285</v>
      </c>
      <c r="DZ130" s="1">
        <v>20</v>
      </c>
      <c r="EA130" s="1">
        <v>0</v>
      </c>
      <c r="EB130" s="1">
        <v>0</v>
      </c>
      <c r="EC130" s="1">
        <f>IF(EB130&gt;68,68,EB130)</f>
        <v>0</v>
      </c>
      <c r="ED130" s="1">
        <f>MAX(DZ130:EA130,EC130)</f>
        <v>20</v>
      </c>
      <c r="EE130" s="29">
        <v>0</v>
      </c>
      <c r="EF130" s="29">
        <v>0</v>
      </c>
      <c r="EG130" s="29">
        <v>0</v>
      </c>
      <c r="EH130" s="29">
        <f>IF(EG130&gt;68,68,EG130)</f>
        <v>0</v>
      </c>
      <c r="EI130" s="29">
        <f>MAX(EE130:EF130)</f>
        <v>0</v>
      </c>
      <c r="EJ130" s="1">
        <v>0</v>
      </c>
      <c r="EK130" s="1">
        <v>0</v>
      </c>
      <c r="EL130" s="1">
        <v>0</v>
      </c>
      <c r="EM130" s="1">
        <f>IF(EL130&gt;68,68,EL130)</f>
        <v>0</v>
      </c>
      <c r="EN130" s="1">
        <f>MAX(EJ130:EK130,EM130)</f>
        <v>0</v>
      </c>
      <c r="EO130" s="29">
        <v>0</v>
      </c>
      <c r="EP130" s="29">
        <v>0</v>
      </c>
      <c r="EQ130" s="29"/>
      <c r="ER130" s="15">
        <f>AVERAGE(ED130,EI130,EN130,EQ130)</f>
        <v>6.666666666666667</v>
      </c>
      <c r="ES130" s="1">
        <v>0</v>
      </c>
      <c r="ET130" s="1">
        <v>0</v>
      </c>
      <c r="EU130" s="1">
        <f>MIN(MAX(ES130:ET130)+0.2*FA130, 100)</f>
        <v>0</v>
      </c>
      <c r="EV130" s="29">
        <v>41.67</v>
      </c>
      <c r="EW130" s="29">
        <v>0</v>
      </c>
      <c r="EX130" s="29">
        <f>MIN(MAX(EV130:EW130)+0.15*FA130, 100)</f>
        <v>41.67</v>
      </c>
      <c r="EY130" s="1">
        <v>0</v>
      </c>
      <c r="EZ130" s="1">
        <v>0</v>
      </c>
      <c r="FA130" s="1">
        <f>MAX(EY130:EZ130)</f>
        <v>0</v>
      </c>
      <c r="FB130" s="15">
        <f>AVERAGE(EU130,EX130,FA130)</f>
        <v>13.89</v>
      </c>
      <c r="FC130" s="3">
        <v>0.25</v>
      </c>
      <c r="FD130" s="3">
        <v>0.2</v>
      </c>
      <c r="FE130" s="3">
        <v>0.25</v>
      </c>
      <c r="FF130" s="3">
        <v>0.3</v>
      </c>
      <c r="FG130" s="25">
        <f>MIN(IF(C130="Yes",AQ130+DG130,0),100)</f>
        <v>42.5</v>
      </c>
      <c r="FH130" s="25">
        <f>IF(FL130&lt;0,FG130+FL130*-4,FG130)</f>
        <v>42.5</v>
      </c>
      <c r="FI130" s="25">
        <f>MIN(IF(C130="Yes",AQ130+DY130,0), 100)</f>
        <v>19.785</v>
      </c>
      <c r="FJ130" s="25">
        <f>MIN(IF(C130="Yes",AQ130+ER130,0),100)</f>
        <v>7.166666666666667</v>
      </c>
      <c r="FK130" s="25">
        <f>MIN(IF(C130="Yes",AQ130+FB130,0), 100)</f>
        <v>14.39</v>
      </c>
      <c r="FL130" s="26">
        <f>FC130*FG130+FD130*FI130+FE130*FJ130+FF130*FK130</f>
        <v>20.690666666666669</v>
      </c>
      <c r="FM130" s="26">
        <f>FC130*FH130+FD130*FI130+FE130*FJ130+FF130*FK130</f>
        <v>20.690666666666669</v>
      </c>
    </row>
    <row r="131" spans="1:169" customFormat="1" x14ac:dyDescent="0.3">
      <c r="A131">
        <v>1402018194</v>
      </c>
      <c r="B131" t="s">
        <v>105</v>
      </c>
      <c r="C131" s="2" t="s">
        <v>107</v>
      </c>
      <c r="D131" s="6">
        <v>1</v>
      </c>
      <c r="E131" s="6"/>
      <c r="F131" s="7"/>
      <c r="G131" s="7">
        <v>1</v>
      </c>
      <c r="H131" s="6"/>
      <c r="I131" s="6"/>
      <c r="J131" s="7"/>
      <c r="K131" s="7"/>
      <c r="L131" s="6">
        <v>1</v>
      </c>
      <c r="M131" s="8"/>
      <c r="N131" s="7"/>
      <c r="O131" s="7"/>
      <c r="P131" s="6"/>
      <c r="Q131" s="8"/>
      <c r="R131" s="7"/>
      <c r="S131" s="7"/>
      <c r="T131" s="6"/>
      <c r="U131" s="6"/>
      <c r="V131" s="7"/>
      <c r="W131" s="7"/>
      <c r="X131" s="6"/>
      <c r="Y131" s="6"/>
      <c r="Z131" s="7"/>
      <c r="AA131" s="7"/>
      <c r="AB131" s="6"/>
      <c r="AC131" s="6"/>
      <c r="AD131" s="7"/>
      <c r="AE131" s="8"/>
      <c r="AF131" s="10">
        <v>14</v>
      </c>
      <c r="AG131" s="10">
        <v>10</v>
      </c>
      <c r="AH131" s="10">
        <f>COUNT(D131:AE131)</f>
        <v>3</v>
      </c>
      <c r="AI131" s="22">
        <f>IF(C131="Yes",(AF131-AH131+(DG131-50)/AG131)/AF131,0)</f>
        <v>0.65714285714285714</v>
      </c>
      <c r="AJ131" s="11">
        <f>SUM(D131:AE131)</f>
        <v>3</v>
      </c>
      <c r="AK131" s="10">
        <f>MAX(AJ131-AL131-AM131,0)*-1</f>
        <v>0</v>
      </c>
      <c r="AL131" s="10">
        <v>10</v>
      </c>
      <c r="AM131" s="10">
        <v>3</v>
      </c>
      <c r="AN131" s="7">
        <f>AJ131+AK131+AO131</f>
        <v>3</v>
      </c>
      <c r="AO131" s="6"/>
      <c r="AP131" s="3">
        <v>0.5</v>
      </c>
      <c r="AQ131" s="15">
        <f>MIN(AN131,AL131)*AP131</f>
        <v>1.5</v>
      </c>
      <c r="AR131" s="6">
        <v>0</v>
      </c>
      <c r="AS131" s="6">
        <v>0</v>
      </c>
      <c r="AT131" s="6">
        <v>0</v>
      </c>
      <c r="AU131" s="6">
        <v>0</v>
      </c>
      <c r="AV131" s="7"/>
      <c r="AW131" s="7">
        <v>0</v>
      </c>
      <c r="AX131" s="7"/>
      <c r="AY131" s="7">
        <v>0</v>
      </c>
      <c r="AZ131" s="6"/>
      <c r="BA131" s="6">
        <v>3</v>
      </c>
      <c r="BB131" s="6"/>
      <c r="BC131" s="6">
        <v>0</v>
      </c>
      <c r="BD131" s="7">
        <v>-5</v>
      </c>
      <c r="BE131" s="7">
        <f>IF(ED131&gt;=70, 5, 0)</f>
        <v>0</v>
      </c>
      <c r="BF131" s="7"/>
      <c r="BG131" s="7"/>
      <c r="BH131" s="7">
        <v>-5</v>
      </c>
      <c r="BI131" s="6"/>
      <c r="BJ131" s="6">
        <f>IF(EU131&gt;=70, 6, 0)</f>
        <v>0</v>
      </c>
      <c r="BK131" s="6">
        <v>-5</v>
      </c>
      <c r="BL131" s="7">
        <v>0</v>
      </c>
      <c r="BM131" s="7">
        <v>0</v>
      </c>
      <c r="BN131" s="7">
        <v>-5</v>
      </c>
      <c r="BO131" s="6"/>
      <c r="BP131" s="6">
        <f>IF(EX131&gt;=70, 6, 0)</f>
        <v>0</v>
      </c>
      <c r="BQ131" s="6">
        <v>-5</v>
      </c>
      <c r="BR131" s="7"/>
      <c r="BS131" s="7">
        <v>0</v>
      </c>
      <c r="BT131" s="7">
        <v>0</v>
      </c>
      <c r="BU131" s="6"/>
      <c r="BV131" s="6">
        <v>0</v>
      </c>
      <c r="BW131" s="6">
        <f>IF(EI131&gt;=70, 5, 0)</f>
        <v>0</v>
      </c>
      <c r="BX131" s="6">
        <v>0</v>
      </c>
      <c r="BY131" s="6">
        <v>0</v>
      </c>
      <c r="BZ131" s="6">
        <v>0</v>
      </c>
      <c r="CA131" s="6">
        <v>0</v>
      </c>
      <c r="CB131" s="6">
        <v>0</v>
      </c>
      <c r="CC131" s="6">
        <v>0</v>
      </c>
      <c r="CD131" s="6">
        <v>0</v>
      </c>
      <c r="CE131" s="6">
        <v>0</v>
      </c>
      <c r="CF131" s="6">
        <v>0</v>
      </c>
      <c r="CG131" s="6">
        <v>0</v>
      </c>
      <c r="CH131" s="6">
        <v>0</v>
      </c>
      <c r="CI131" s="6">
        <v>0</v>
      </c>
      <c r="CJ131" s="7">
        <v>0</v>
      </c>
      <c r="CK131" s="7">
        <v>-5</v>
      </c>
      <c r="CL131" s="7">
        <v>-5</v>
      </c>
      <c r="CM131" s="6">
        <v>0</v>
      </c>
      <c r="CN131" s="6">
        <f>IF(EQ131&gt;=70, 5, 0)</f>
        <v>0</v>
      </c>
      <c r="CO131" s="6">
        <v>0</v>
      </c>
      <c r="CP131" s="6"/>
      <c r="CQ131" s="6">
        <v>0</v>
      </c>
      <c r="CR131" s="7"/>
      <c r="CS131" s="7">
        <f>IF(FA131&gt;=70, 6, 0)</f>
        <v>0</v>
      </c>
      <c r="CT131" s="7">
        <v>-5</v>
      </c>
      <c r="CU131" s="6"/>
      <c r="CV131" s="7">
        <v>0</v>
      </c>
      <c r="CW131" s="7">
        <v>0</v>
      </c>
      <c r="CX131" s="7">
        <v>15</v>
      </c>
      <c r="CY131" s="7">
        <v>0</v>
      </c>
      <c r="CZ131" s="7">
        <f>IF(AND(DQ131&gt;0,DU131&gt;0),4,0)</f>
        <v>0</v>
      </c>
      <c r="DA131" s="7">
        <f>IF(AND(ED131&gt;0,EI131&gt;0,EN131&gt;0),4,0)</f>
        <v>4</v>
      </c>
      <c r="DB131" s="7">
        <f>IF(SUM(BV131,BX131,CA131,CB131,CD131,CG131,CJ131,CK131,CM131,CO131)&gt;-1,4,0)</f>
        <v>0</v>
      </c>
      <c r="DC131" s="7">
        <f>IF(FA131&gt;0,4,0)</f>
        <v>0</v>
      </c>
      <c r="DD131" s="6"/>
      <c r="DE131" s="10">
        <f>SUM(AR131:DD131)</f>
        <v>-18</v>
      </c>
      <c r="DF131" s="10">
        <v>50</v>
      </c>
      <c r="DG131" s="17">
        <f>DE131+DF131</f>
        <v>32</v>
      </c>
      <c r="DH131" s="1">
        <v>45.71</v>
      </c>
      <c r="DI131" s="18">
        <v>0</v>
      </c>
      <c r="DJ131" s="18">
        <v>50</v>
      </c>
      <c r="DK131" s="29">
        <f>AVERAGE(DI131:DJ131)</f>
        <v>25</v>
      </c>
      <c r="DL131" s="1">
        <v>0</v>
      </c>
      <c r="DM131" s="29">
        <v>90</v>
      </c>
      <c r="DN131" s="1">
        <v>0</v>
      </c>
      <c r="DO131" s="1">
        <v>0</v>
      </c>
      <c r="DP131" s="1">
        <f>IF(DO131&gt;68, 68, DO131)</f>
        <v>0</v>
      </c>
      <c r="DQ131" s="1">
        <f>MAX(DN131,DP131)</f>
        <v>0</v>
      </c>
      <c r="DR131" s="29">
        <v>0</v>
      </c>
      <c r="DS131" s="29"/>
      <c r="DT131" s="29">
        <f>IF(DS131&gt;68,68,DS131)</f>
        <v>0</v>
      </c>
      <c r="DU131" s="29">
        <f>MAX(DR131,DT131)</f>
        <v>0</v>
      </c>
      <c r="DV131" s="18">
        <v>0</v>
      </c>
      <c r="DW131" s="18">
        <v>0</v>
      </c>
      <c r="DX131" s="1"/>
      <c r="DY131" s="15">
        <f>AVERAGE(DH131,DK131:DM131, DQ131, DU131)</f>
        <v>26.785</v>
      </c>
      <c r="DZ131" s="1">
        <v>40</v>
      </c>
      <c r="EA131" s="1">
        <v>46.67</v>
      </c>
      <c r="EB131" s="1">
        <v>0</v>
      </c>
      <c r="EC131" s="1">
        <f>IF(EB131&gt;68,68,EB131)</f>
        <v>0</v>
      </c>
      <c r="ED131" s="1">
        <f>MAX(DZ131:EA131,EC131)</f>
        <v>46.67</v>
      </c>
      <c r="EE131" s="29">
        <v>5.56</v>
      </c>
      <c r="EF131" s="29">
        <v>0</v>
      </c>
      <c r="EG131" s="29">
        <v>0</v>
      </c>
      <c r="EH131" s="29">
        <f>IF(EG131&gt;68,68,EG131)</f>
        <v>0</v>
      </c>
      <c r="EI131" s="29">
        <f>MAX(EE131:EF131)</f>
        <v>5.56</v>
      </c>
      <c r="EJ131" s="1">
        <v>5.56</v>
      </c>
      <c r="EK131" s="1">
        <v>0</v>
      </c>
      <c r="EL131" s="1">
        <v>0</v>
      </c>
      <c r="EM131" s="1">
        <f>IF(EL131&gt;68,68,EL131)</f>
        <v>0</v>
      </c>
      <c r="EN131" s="1">
        <f>MAX(EJ131:EK131,EM131)</f>
        <v>5.56</v>
      </c>
      <c r="EO131" s="29">
        <v>0</v>
      </c>
      <c r="EP131" s="29">
        <v>0</v>
      </c>
      <c r="EQ131" s="29"/>
      <c r="ER131" s="15">
        <f>AVERAGE(ED131,EI131,EN131,EQ131)</f>
        <v>19.263333333333335</v>
      </c>
      <c r="ES131" s="1">
        <v>0</v>
      </c>
      <c r="ET131" s="1">
        <v>0</v>
      </c>
      <c r="EU131" s="1">
        <f>MIN(MAX(ES131:ET131)+0.2*FA131, 100)</f>
        <v>0</v>
      </c>
      <c r="EV131" s="29">
        <v>8.33</v>
      </c>
      <c r="EW131" s="29">
        <v>0</v>
      </c>
      <c r="EX131" s="29">
        <f>MIN(MAX(EV131:EW131)+0.15*FA131, 100)</f>
        <v>8.33</v>
      </c>
      <c r="EY131" s="1">
        <v>0</v>
      </c>
      <c r="EZ131" s="1">
        <v>0</v>
      </c>
      <c r="FA131" s="1">
        <f>MAX(EY131:EZ131)</f>
        <v>0</v>
      </c>
      <c r="FB131" s="15">
        <f>AVERAGE(EU131,EX131,FA131)</f>
        <v>2.7766666666666668</v>
      </c>
      <c r="FC131" s="3">
        <v>0.25</v>
      </c>
      <c r="FD131" s="3">
        <v>0.2</v>
      </c>
      <c r="FE131" s="3">
        <v>0.25</v>
      </c>
      <c r="FF131" s="3">
        <v>0.3</v>
      </c>
      <c r="FG131" s="25">
        <f>MIN(IF(C131="Yes",AQ131+DG131,0),100)</f>
        <v>33.5</v>
      </c>
      <c r="FH131" s="25">
        <f>IF(FL131&lt;0,FG131+FL131*-4,FG131)</f>
        <v>33.5</v>
      </c>
      <c r="FI131" s="25">
        <f>MIN(IF(C131="Yes",AQ131+DY131,0), 100)</f>
        <v>28.285</v>
      </c>
      <c r="FJ131" s="25">
        <f>MIN(IF(C131="Yes",AQ131+ER131,0),100)</f>
        <v>20.763333333333335</v>
      </c>
      <c r="FK131" s="25">
        <f>MIN(IF(C131="Yes",AQ131+FB131,0), 100)</f>
        <v>4.2766666666666673</v>
      </c>
      <c r="FL131" s="26">
        <f>FC131*FG131+FD131*FI131+FE131*FJ131+FF131*FK131</f>
        <v>20.505833333333335</v>
      </c>
      <c r="FM131" s="26">
        <f>FC131*FH131+FD131*FI131+FE131*FJ131+FF131*FK131</f>
        <v>20.505833333333335</v>
      </c>
    </row>
    <row r="132" spans="1:169" customFormat="1" x14ac:dyDescent="0.3">
      <c r="A132">
        <v>1402019013</v>
      </c>
      <c r="B132" t="s">
        <v>106</v>
      </c>
      <c r="C132" s="2" t="s">
        <v>107</v>
      </c>
      <c r="D132" s="6"/>
      <c r="E132" s="6"/>
      <c r="F132" s="7">
        <v>1</v>
      </c>
      <c r="G132" s="7"/>
      <c r="H132" s="6"/>
      <c r="I132" s="6"/>
      <c r="J132" s="7"/>
      <c r="K132" s="7"/>
      <c r="L132" s="6"/>
      <c r="M132" s="8"/>
      <c r="N132" s="7"/>
      <c r="O132" s="7"/>
      <c r="P132" s="6">
        <v>1</v>
      </c>
      <c r="Q132" s="8"/>
      <c r="R132" s="7"/>
      <c r="S132" s="7"/>
      <c r="T132" s="6"/>
      <c r="U132" s="6"/>
      <c r="V132" s="7"/>
      <c r="W132" s="7"/>
      <c r="X132" s="6"/>
      <c r="Y132" s="6"/>
      <c r="Z132" s="7"/>
      <c r="AA132" s="7"/>
      <c r="AB132" s="6"/>
      <c r="AC132" s="6"/>
      <c r="AD132" s="7"/>
      <c r="AE132" s="8"/>
      <c r="AF132" s="10">
        <v>14</v>
      </c>
      <c r="AG132" s="10">
        <v>10</v>
      </c>
      <c r="AH132" s="10">
        <f>COUNT(D132:AE132)</f>
        <v>2</v>
      </c>
      <c r="AI132" s="22">
        <f>IF(C132="Yes",(AF132-AH132+(DG132-50)/AG132)/AF132,0)</f>
        <v>0.6</v>
      </c>
      <c r="AJ132" s="11">
        <f>SUM(D132:AE132)</f>
        <v>2</v>
      </c>
      <c r="AK132" s="10">
        <f>MAX(AJ132-AL132-AM132,0)*-1</f>
        <v>0</v>
      </c>
      <c r="AL132" s="10">
        <v>10</v>
      </c>
      <c r="AM132" s="10">
        <v>3</v>
      </c>
      <c r="AN132" s="7">
        <f>AJ132+AK132+AO132</f>
        <v>2</v>
      </c>
      <c r="AO132" s="6"/>
      <c r="AP132" s="3">
        <v>0.5</v>
      </c>
      <c r="AQ132" s="15">
        <f>MIN(AN132,AL132)*AP132</f>
        <v>1</v>
      </c>
      <c r="AR132" s="6">
        <v>0</v>
      </c>
      <c r="AS132" s="6">
        <v>0</v>
      </c>
      <c r="AT132" s="6">
        <v>0</v>
      </c>
      <c r="AU132" s="6">
        <v>0</v>
      </c>
      <c r="AV132" s="7"/>
      <c r="AW132" s="7">
        <v>0</v>
      </c>
      <c r="AX132" s="7"/>
      <c r="AY132" s="7">
        <v>0</v>
      </c>
      <c r="AZ132" s="6"/>
      <c r="BA132" s="6">
        <v>0</v>
      </c>
      <c r="BB132" s="6"/>
      <c r="BC132" s="6">
        <v>-5</v>
      </c>
      <c r="BD132" s="7"/>
      <c r="BE132" s="7">
        <f>IF(ED132&gt;=70, 5, 0)</f>
        <v>0</v>
      </c>
      <c r="BF132" s="7"/>
      <c r="BG132" s="7"/>
      <c r="BH132" s="7">
        <v>-5</v>
      </c>
      <c r="BI132" s="6"/>
      <c r="BJ132" s="6">
        <f>IF(EU132&gt;=70, 6, 0)</f>
        <v>0</v>
      </c>
      <c r="BK132" s="6">
        <v>0</v>
      </c>
      <c r="BL132" s="7">
        <v>0</v>
      </c>
      <c r="BM132" s="7">
        <v>-5</v>
      </c>
      <c r="BN132" s="7">
        <v>-5</v>
      </c>
      <c r="BO132" s="6"/>
      <c r="BP132" s="6">
        <f>IF(EX132&gt;=70, 6, 0)</f>
        <v>0</v>
      </c>
      <c r="BQ132" s="6">
        <v>0</v>
      </c>
      <c r="BR132" s="7"/>
      <c r="BS132" s="7">
        <v>0</v>
      </c>
      <c r="BT132" s="7">
        <v>-5</v>
      </c>
      <c r="BU132" s="6"/>
      <c r="BV132" s="6">
        <v>0</v>
      </c>
      <c r="BW132" s="6">
        <f>IF(EI132&gt;=70, 5, 0)</f>
        <v>0</v>
      </c>
      <c r="BX132" s="6">
        <v>0</v>
      </c>
      <c r="BY132" s="6">
        <v>0</v>
      </c>
      <c r="BZ132" s="6">
        <v>0</v>
      </c>
      <c r="CA132" s="6">
        <v>0</v>
      </c>
      <c r="CB132" s="6">
        <v>0</v>
      </c>
      <c r="CC132" s="6">
        <v>0</v>
      </c>
      <c r="CD132" s="6">
        <v>0</v>
      </c>
      <c r="CE132" s="6">
        <v>0</v>
      </c>
      <c r="CF132" s="6">
        <v>0</v>
      </c>
      <c r="CG132" s="6">
        <v>0</v>
      </c>
      <c r="CH132" s="6">
        <v>0</v>
      </c>
      <c r="CI132" s="6">
        <v>-5</v>
      </c>
      <c r="CJ132" s="7">
        <v>0</v>
      </c>
      <c r="CK132" s="7">
        <v>0</v>
      </c>
      <c r="CL132" s="7">
        <v>0</v>
      </c>
      <c r="CM132" s="6">
        <v>-5</v>
      </c>
      <c r="CN132" s="6">
        <f>IF(EQ132&gt;=70, 5, 0)</f>
        <v>0</v>
      </c>
      <c r="CO132" s="6">
        <v>0</v>
      </c>
      <c r="CP132" s="6"/>
      <c r="CQ132" s="6">
        <v>0</v>
      </c>
      <c r="CR132" s="7"/>
      <c r="CS132" s="7">
        <f>IF(FA132&gt;=70, 6, 0)</f>
        <v>0</v>
      </c>
      <c r="CT132" s="7">
        <v>-5</v>
      </c>
      <c r="CU132" s="6"/>
      <c r="CV132" s="7">
        <v>0</v>
      </c>
      <c r="CW132" s="7">
        <v>0</v>
      </c>
      <c r="CX132" s="7">
        <v>0</v>
      </c>
      <c r="CY132" s="7">
        <v>0</v>
      </c>
      <c r="CZ132" s="7">
        <f>IF(AND(DQ132&gt;0,DU132&gt;0),4,0)</f>
        <v>0</v>
      </c>
      <c r="DA132" s="7">
        <f>IF(AND(ED132&gt;0,EI132&gt;0,EN132&gt;0),4,0)</f>
        <v>4</v>
      </c>
      <c r="DB132" s="7">
        <f>IF(SUM(BV132,BX132,CA132,CB132,CD132,CG132,CJ132,CK132,CM132,CO132)&gt;-1,4,0)</f>
        <v>0</v>
      </c>
      <c r="DC132" s="7">
        <f>IF(FA132&gt;0,4,0)</f>
        <v>0</v>
      </c>
      <c r="DD132" s="6"/>
      <c r="DE132" s="10">
        <f>SUM(AR132:DD132)</f>
        <v>-36</v>
      </c>
      <c r="DF132" s="10">
        <v>50</v>
      </c>
      <c r="DG132" s="17">
        <f>DE132+DF132</f>
        <v>14</v>
      </c>
      <c r="DH132" s="1">
        <v>25.71</v>
      </c>
      <c r="DI132" s="18">
        <v>25</v>
      </c>
      <c r="DJ132" s="18">
        <v>50</v>
      </c>
      <c r="DK132" s="29">
        <f>AVERAGE(DI132:DJ132)</f>
        <v>37.5</v>
      </c>
      <c r="DL132" s="1">
        <v>0</v>
      </c>
      <c r="DM132" s="29">
        <v>75</v>
      </c>
      <c r="DN132" s="1">
        <v>0</v>
      </c>
      <c r="DO132" s="1">
        <v>0</v>
      </c>
      <c r="DP132" s="1">
        <f>IF(DO132&gt;68, 68, DO132)</f>
        <v>0</v>
      </c>
      <c r="DQ132" s="1">
        <f>MAX(DN132,DP132)</f>
        <v>0</v>
      </c>
      <c r="DR132" s="29">
        <v>0</v>
      </c>
      <c r="DS132" s="29"/>
      <c r="DT132" s="29">
        <f>IF(DS132&gt;68,68,DS132)</f>
        <v>0</v>
      </c>
      <c r="DU132" s="29">
        <f>MAX(DR132,DT132)</f>
        <v>0</v>
      </c>
      <c r="DV132" s="18">
        <v>0</v>
      </c>
      <c r="DW132" s="18">
        <v>0</v>
      </c>
      <c r="DX132" s="1"/>
      <c r="DY132" s="15">
        <f>AVERAGE(DH132,DK132:DM132, DQ132, DU132)</f>
        <v>23.035</v>
      </c>
      <c r="DZ132" s="1">
        <v>46.67</v>
      </c>
      <c r="EA132" s="1">
        <v>33.33</v>
      </c>
      <c r="EB132" s="1">
        <v>0</v>
      </c>
      <c r="EC132" s="1">
        <f>IF(EB132&gt;68,68,EB132)</f>
        <v>0</v>
      </c>
      <c r="ED132" s="1">
        <f>MAX(DZ132:EA132,EC132)</f>
        <v>46.67</v>
      </c>
      <c r="EE132" s="29">
        <v>11.11</v>
      </c>
      <c r="EF132" s="29">
        <v>6.67</v>
      </c>
      <c r="EG132" s="29">
        <v>0</v>
      </c>
      <c r="EH132" s="29">
        <f>IF(EG132&gt;68,68,EG132)</f>
        <v>0</v>
      </c>
      <c r="EI132" s="29">
        <f>MAX(EE132:EF132)</f>
        <v>11.11</v>
      </c>
      <c r="EJ132" s="1">
        <v>11.11</v>
      </c>
      <c r="EK132" s="1">
        <v>0</v>
      </c>
      <c r="EL132" s="1">
        <v>0</v>
      </c>
      <c r="EM132" s="1">
        <f>IF(EL132&gt;68,68,EL132)</f>
        <v>0</v>
      </c>
      <c r="EN132" s="1">
        <f>MAX(EJ132:EK132,EM132)</f>
        <v>11.11</v>
      </c>
      <c r="EO132" s="29">
        <v>0</v>
      </c>
      <c r="EP132" s="29">
        <v>0</v>
      </c>
      <c r="EQ132" s="29"/>
      <c r="ER132" s="15">
        <f>AVERAGE(ED132,EI132,EN132,EQ132)</f>
        <v>22.963333333333335</v>
      </c>
      <c r="ES132" s="1">
        <v>0</v>
      </c>
      <c r="ET132" s="1">
        <v>0</v>
      </c>
      <c r="EU132" s="1">
        <f>MIN(MAX(ES132:ET132)+0.2*FA132, 100)</f>
        <v>0</v>
      </c>
      <c r="EV132" s="29">
        <v>50</v>
      </c>
      <c r="EW132" s="29">
        <v>0</v>
      </c>
      <c r="EX132" s="29">
        <f>MIN(MAX(EV132:EW132)+0.15*FA132, 100)</f>
        <v>50</v>
      </c>
      <c r="EY132" s="1">
        <v>0</v>
      </c>
      <c r="EZ132" s="1">
        <v>0</v>
      </c>
      <c r="FA132" s="1">
        <f>MAX(EY132:EZ132)</f>
        <v>0</v>
      </c>
      <c r="FB132" s="15">
        <f>AVERAGE(EU132,EX132,FA132)</f>
        <v>16.666666666666668</v>
      </c>
      <c r="FC132" s="3">
        <v>0.25</v>
      </c>
      <c r="FD132" s="3">
        <v>0.2</v>
      </c>
      <c r="FE132" s="3">
        <v>0.25</v>
      </c>
      <c r="FF132" s="3">
        <v>0.3</v>
      </c>
      <c r="FG132" s="25">
        <f>MIN(IF(C132="Yes",AQ132+DG132,0),100)</f>
        <v>15</v>
      </c>
      <c r="FH132" s="25">
        <f>IF(FL132&lt;0,FG132+FL132*-4,FG132)</f>
        <v>15</v>
      </c>
      <c r="FI132" s="25">
        <f>MIN(IF(C132="Yes",AQ132+DY132,0), 100)</f>
        <v>24.035</v>
      </c>
      <c r="FJ132" s="25">
        <f>MIN(IF(C132="Yes",AQ132+ER132,0),100)</f>
        <v>23.963333333333335</v>
      </c>
      <c r="FK132" s="25">
        <f>MIN(IF(C132="Yes",AQ132+FB132,0), 100)</f>
        <v>17.666666666666668</v>
      </c>
      <c r="FL132" s="26">
        <f>FC132*FG132+FD132*FI132+FE132*FJ132+FF132*FK132</f>
        <v>19.847833333333334</v>
      </c>
      <c r="FM132" s="26">
        <f>FC132*FH132+FD132*FI132+FE132*FJ132+FF132*FK132</f>
        <v>19.847833333333334</v>
      </c>
    </row>
    <row r="133" spans="1:169" customFormat="1" x14ac:dyDescent="0.3">
      <c r="A133">
        <v>1402019042</v>
      </c>
      <c r="B133" t="s">
        <v>106</v>
      </c>
      <c r="C133" s="2" t="s">
        <v>107</v>
      </c>
      <c r="D133" s="6">
        <v>1</v>
      </c>
      <c r="E133" s="6"/>
      <c r="F133" s="7">
        <v>1</v>
      </c>
      <c r="G133" s="7"/>
      <c r="H133" s="6"/>
      <c r="I133" s="6">
        <v>1</v>
      </c>
      <c r="J133" s="7"/>
      <c r="K133" s="7"/>
      <c r="L133" s="6"/>
      <c r="M133" s="8"/>
      <c r="N133" s="7"/>
      <c r="O133" s="7"/>
      <c r="P133" s="6"/>
      <c r="Q133" s="8"/>
      <c r="R133" s="7"/>
      <c r="S133" s="7"/>
      <c r="T133" s="6"/>
      <c r="U133" s="6"/>
      <c r="V133" s="7"/>
      <c r="W133" s="7"/>
      <c r="X133" s="6"/>
      <c r="Y133" s="6"/>
      <c r="Z133" s="7"/>
      <c r="AA133" s="7"/>
      <c r="AB133" s="6"/>
      <c r="AC133" s="6"/>
      <c r="AD133" s="7"/>
      <c r="AE133" s="8"/>
      <c r="AF133" s="10">
        <v>14</v>
      </c>
      <c r="AG133" s="10">
        <v>10</v>
      </c>
      <c r="AH133" s="10">
        <f>COUNT(D133:AE133)</f>
        <v>3</v>
      </c>
      <c r="AI133" s="22">
        <f>IF(C133="Yes",(AF133-AH133+(DG133-50)/AG133)/AF133,0)</f>
        <v>0.35000000000000003</v>
      </c>
      <c r="AJ133" s="11">
        <f>SUM(D133:AE133)</f>
        <v>3</v>
      </c>
      <c r="AK133" s="10">
        <f>MAX(AJ133-AL133-AM133,0)*-1</f>
        <v>0</v>
      </c>
      <c r="AL133" s="10">
        <v>10</v>
      </c>
      <c r="AM133" s="10">
        <v>3</v>
      </c>
      <c r="AN133" s="7">
        <f>AJ133+AK133+AO133</f>
        <v>3</v>
      </c>
      <c r="AO133" s="6"/>
      <c r="AP133" s="3">
        <v>0.5</v>
      </c>
      <c r="AQ133" s="15">
        <f>MIN(AN133,AL133)*AP133</f>
        <v>1.5</v>
      </c>
      <c r="AR133" s="6">
        <v>0</v>
      </c>
      <c r="AS133" s="6">
        <v>0</v>
      </c>
      <c r="AT133" s="6">
        <v>0</v>
      </c>
      <c r="AU133" s="6">
        <v>0</v>
      </c>
      <c r="AV133" s="7">
        <v>-5</v>
      </c>
      <c r="AW133" s="7">
        <v>0</v>
      </c>
      <c r="AX133" s="7"/>
      <c r="AY133" s="7">
        <v>-5</v>
      </c>
      <c r="AZ133" s="6"/>
      <c r="BA133" s="6">
        <v>0</v>
      </c>
      <c r="BB133" s="6"/>
      <c r="BC133" s="6">
        <v>-5</v>
      </c>
      <c r="BD133" s="7"/>
      <c r="BE133" s="7">
        <f>IF(ED133&gt;=70, 5, 0)</f>
        <v>0</v>
      </c>
      <c r="BF133" s="7"/>
      <c r="BG133" s="7"/>
      <c r="BH133" s="7">
        <v>-5</v>
      </c>
      <c r="BI133" s="6"/>
      <c r="BJ133" s="6">
        <f>IF(EU133&gt;=70, 6, 0)</f>
        <v>0</v>
      </c>
      <c r="BK133" s="6">
        <v>0</v>
      </c>
      <c r="BL133" s="7">
        <v>0</v>
      </c>
      <c r="BM133" s="7">
        <v>-5</v>
      </c>
      <c r="BN133" s="7">
        <v>0</v>
      </c>
      <c r="BO133" s="6"/>
      <c r="BP133" s="6">
        <f>IF(EX133&gt;=70, 6, 0)</f>
        <v>0</v>
      </c>
      <c r="BQ133" s="6">
        <v>0</v>
      </c>
      <c r="BR133" s="7"/>
      <c r="BS133" s="7">
        <v>-5</v>
      </c>
      <c r="BT133" s="7">
        <v>-5</v>
      </c>
      <c r="BU133" s="6"/>
      <c r="BV133" s="6">
        <v>0</v>
      </c>
      <c r="BW133" s="6">
        <f>IF(EI133&gt;=70, 5, 0)</f>
        <v>0</v>
      </c>
      <c r="BX133" s="6">
        <v>-5</v>
      </c>
      <c r="BY133" s="6">
        <v>0</v>
      </c>
      <c r="BZ133" s="6">
        <v>0</v>
      </c>
      <c r="CA133" s="6">
        <v>0</v>
      </c>
      <c r="CB133" s="6">
        <v>0</v>
      </c>
      <c r="CC133" s="6">
        <v>0</v>
      </c>
      <c r="CD133" s="6">
        <v>0</v>
      </c>
      <c r="CE133" s="6">
        <v>0</v>
      </c>
      <c r="CF133" s="6">
        <v>0</v>
      </c>
      <c r="CG133" s="6">
        <v>0</v>
      </c>
      <c r="CH133" s="6">
        <v>0</v>
      </c>
      <c r="CI133" s="6">
        <v>-5</v>
      </c>
      <c r="CJ133" s="7">
        <v>-5</v>
      </c>
      <c r="CK133" s="7">
        <v>-5</v>
      </c>
      <c r="CL133" s="7">
        <v>0</v>
      </c>
      <c r="CM133" s="6">
        <v>0</v>
      </c>
      <c r="CN133" s="6">
        <f>IF(EQ133&gt;=70, 5, 0)</f>
        <v>0</v>
      </c>
      <c r="CO133" s="6">
        <v>-5</v>
      </c>
      <c r="CP133" s="6"/>
      <c r="CQ133" s="6">
        <v>0</v>
      </c>
      <c r="CR133" s="7"/>
      <c r="CS133" s="7">
        <f>IF(FA133&gt;=70, 6, 0)</f>
        <v>0</v>
      </c>
      <c r="CT133" s="7">
        <v>-5</v>
      </c>
      <c r="CU133" s="6"/>
      <c r="CV133" s="7">
        <v>0</v>
      </c>
      <c r="CW133" s="7">
        <v>0</v>
      </c>
      <c r="CX133" s="7">
        <v>0</v>
      </c>
      <c r="CY133" s="7">
        <v>0</v>
      </c>
      <c r="CZ133" s="7">
        <f>IF(AND(DQ133&gt;0,DU133&gt;0),4,0)</f>
        <v>0</v>
      </c>
      <c r="DA133" s="7">
        <f>IF(AND(ED133&gt;0,EI133&gt;0,EN133&gt;0),4,0)</f>
        <v>4</v>
      </c>
      <c r="DB133" s="7">
        <f>IF(SUM(BV133,BX133,CA133,CB133,CD133,CG133,CJ133,CK133,CM133,CO133)&gt;-1,4,0)</f>
        <v>0</v>
      </c>
      <c r="DC133" s="7">
        <f>IF(FA133&gt;0,4,0)</f>
        <v>0</v>
      </c>
      <c r="DD133" s="6"/>
      <c r="DE133" s="10">
        <f>SUM(AR133:DD133)</f>
        <v>-61</v>
      </c>
      <c r="DF133" s="10">
        <v>50</v>
      </c>
      <c r="DG133" s="17">
        <f>DE133+DF133</f>
        <v>-11</v>
      </c>
      <c r="DH133" s="1">
        <v>40</v>
      </c>
      <c r="DI133" s="18">
        <v>50</v>
      </c>
      <c r="DJ133" s="18">
        <v>50</v>
      </c>
      <c r="DK133" s="29">
        <f>AVERAGE(DI133:DJ133)</f>
        <v>50</v>
      </c>
      <c r="DL133" s="1">
        <v>0</v>
      </c>
      <c r="DM133" s="29">
        <v>0</v>
      </c>
      <c r="DN133" s="1">
        <v>0</v>
      </c>
      <c r="DO133" s="1">
        <v>0</v>
      </c>
      <c r="DP133" s="1">
        <f>IF(DO133&gt;68, 68, DO133)</f>
        <v>0</v>
      </c>
      <c r="DQ133" s="1">
        <f>MAX(DN133,DP133)</f>
        <v>0</v>
      </c>
      <c r="DR133" s="29">
        <v>0</v>
      </c>
      <c r="DS133" s="29"/>
      <c r="DT133" s="29">
        <f>IF(DS133&gt;68,68,DS133)</f>
        <v>0</v>
      </c>
      <c r="DU133" s="29">
        <f>MAX(DR133,DT133)</f>
        <v>0</v>
      </c>
      <c r="DV133" s="18">
        <v>0</v>
      </c>
      <c r="DW133" s="18">
        <v>0</v>
      </c>
      <c r="DX133" s="1"/>
      <c r="DY133" s="15">
        <f>AVERAGE(DH133,DK133:DM133, DQ133, DU133)</f>
        <v>15</v>
      </c>
      <c r="DZ133" s="1">
        <v>46.67</v>
      </c>
      <c r="EA133" s="1">
        <v>20</v>
      </c>
      <c r="EB133" s="1">
        <v>0</v>
      </c>
      <c r="EC133" s="1">
        <f>IF(EB133&gt;68,68,EB133)</f>
        <v>0</v>
      </c>
      <c r="ED133" s="1">
        <f>MAX(DZ133:EA133,EC133)</f>
        <v>46.67</v>
      </c>
      <c r="EE133" s="29">
        <v>0</v>
      </c>
      <c r="EF133" s="29">
        <v>66.67</v>
      </c>
      <c r="EG133" s="29">
        <v>50.67</v>
      </c>
      <c r="EH133" s="29">
        <f>IF(EG133&gt;68,68,EG133)</f>
        <v>50.67</v>
      </c>
      <c r="EI133" s="29">
        <f>MAX(EE133:EF133)</f>
        <v>66.67</v>
      </c>
      <c r="EJ133" s="1">
        <v>0</v>
      </c>
      <c r="EK133" s="1">
        <v>60</v>
      </c>
      <c r="EL133" s="1">
        <v>73.33</v>
      </c>
      <c r="EM133" s="1">
        <f>IF(EL133&gt;68,68,EL133)</f>
        <v>68</v>
      </c>
      <c r="EN133" s="1">
        <f>MAX(EJ133:EK133,EM133)</f>
        <v>68</v>
      </c>
      <c r="EO133" s="29">
        <v>0</v>
      </c>
      <c r="EP133" s="29">
        <v>0</v>
      </c>
      <c r="EQ133" s="29"/>
      <c r="ER133" s="15">
        <f>AVERAGE(ED133,EI133,EN133,EQ133)</f>
        <v>60.446666666666665</v>
      </c>
      <c r="ES133" s="1">
        <v>0</v>
      </c>
      <c r="ET133" s="1">
        <v>0</v>
      </c>
      <c r="EU133" s="1">
        <f>MIN(MAX(ES133:ET133)+0.2*FA133, 100)</f>
        <v>0</v>
      </c>
      <c r="EV133" s="29">
        <v>29.17</v>
      </c>
      <c r="EW133" s="29">
        <v>0</v>
      </c>
      <c r="EX133" s="29">
        <f>MIN(MAX(EV133:EW133)+0.15*FA133, 100)</f>
        <v>29.17</v>
      </c>
      <c r="EY133" s="1">
        <v>0</v>
      </c>
      <c r="EZ133" s="1">
        <v>0</v>
      </c>
      <c r="FA133" s="1">
        <f>MAX(EY133:EZ133)</f>
        <v>0</v>
      </c>
      <c r="FB133" s="15">
        <f>AVERAGE(EU133,EX133,FA133)</f>
        <v>9.7233333333333345</v>
      </c>
      <c r="FC133" s="3">
        <v>0.25</v>
      </c>
      <c r="FD133" s="3">
        <v>0.2</v>
      </c>
      <c r="FE133" s="3">
        <v>0.25</v>
      </c>
      <c r="FF133" s="3">
        <v>0.3</v>
      </c>
      <c r="FG133" s="25">
        <f>MIN(IF(C133="Yes",AQ133+DG133,0),100)</f>
        <v>-9.5</v>
      </c>
      <c r="FH133" s="25">
        <f>IF(FL133&lt;0,FG133+FL133*-4,FG133)</f>
        <v>-9.5</v>
      </c>
      <c r="FI133" s="25">
        <f>MIN(IF(C133="Yes",AQ133+DY133,0), 100)</f>
        <v>16.5</v>
      </c>
      <c r="FJ133" s="25">
        <f>MIN(IF(C133="Yes",AQ133+ER133,0),100)</f>
        <v>61.946666666666665</v>
      </c>
      <c r="FK133" s="25">
        <f>MIN(IF(C133="Yes",AQ133+FB133,0), 100)</f>
        <v>11.223333333333334</v>
      </c>
      <c r="FL133" s="26">
        <f>FC133*FG133+FD133*FI133+FE133*FJ133+FF133*FK133</f>
        <v>19.778666666666666</v>
      </c>
      <c r="FM133" s="26">
        <f>FC133*FH133+FD133*FI133+FE133*FJ133+FF133*FK133</f>
        <v>19.778666666666666</v>
      </c>
    </row>
    <row r="134" spans="1:169" customFormat="1" x14ac:dyDescent="0.3">
      <c r="A134">
        <v>1402018018</v>
      </c>
      <c r="B134" t="s">
        <v>106</v>
      </c>
      <c r="C134" s="2" t="s">
        <v>107</v>
      </c>
      <c r="D134" s="6">
        <v>1</v>
      </c>
      <c r="E134" s="6"/>
      <c r="F134" s="7"/>
      <c r="G134" s="7"/>
      <c r="H134" s="6">
        <v>1</v>
      </c>
      <c r="I134" s="6"/>
      <c r="J134" s="7">
        <v>1</v>
      </c>
      <c r="K134" s="7">
        <v>1</v>
      </c>
      <c r="L134" s="6"/>
      <c r="M134" s="8"/>
      <c r="N134" s="7"/>
      <c r="O134" s="7"/>
      <c r="P134" s="6"/>
      <c r="Q134" s="8"/>
      <c r="R134" s="7"/>
      <c r="S134" s="7">
        <v>1</v>
      </c>
      <c r="T134" s="6"/>
      <c r="U134" s="6"/>
      <c r="V134" s="7"/>
      <c r="W134" s="7"/>
      <c r="X134" s="6"/>
      <c r="Y134" s="6"/>
      <c r="Z134" s="7"/>
      <c r="AA134" s="7"/>
      <c r="AB134" s="6"/>
      <c r="AC134" s="6"/>
      <c r="AD134" s="7"/>
      <c r="AE134" s="8"/>
      <c r="AF134" s="10">
        <v>14</v>
      </c>
      <c r="AG134" s="10">
        <v>10</v>
      </c>
      <c r="AH134" s="10">
        <f>COUNT(D134:AE134)</f>
        <v>5</v>
      </c>
      <c r="AI134" s="22">
        <f>IF(C134="Yes",(AF134-AH134+(DG134-50)/AG134)/AF134,0)</f>
        <v>0.22142857142857139</v>
      </c>
      <c r="AJ134" s="11">
        <f>SUM(D134:AE134)</f>
        <v>5</v>
      </c>
      <c r="AK134" s="10">
        <f>MAX(AJ134-AL134-AM134,0)*-1</f>
        <v>0</v>
      </c>
      <c r="AL134" s="10">
        <v>10</v>
      </c>
      <c r="AM134" s="10">
        <v>3</v>
      </c>
      <c r="AN134" s="7">
        <f>AJ134+AK134+AO134</f>
        <v>5</v>
      </c>
      <c r="AO134" s="6"/>
      <c r="AP134" s="3">
        <v>0.5</v>
      </c>
      <c r="AQ134" s="15">
        <f>MIN(AN134,AL134)*AP134</f>
        <v>2.5</v>
      </c>
      <c r="AR134" s="6">
        <v>0</v>
      </c>
      <c r="AS134" s="6">
        <v>0</v>
      </c>
      <c r="AT134" s="6">
        <v>1</v>
      </c>
      <c r="AU134" s="6">
        <v>0</v>
      </c>
      <c r="AV134" s="7"/>
      <c r="AW134" s="7">
        <v>0</v>
      </c>
      <c r="AX134" s="7"/>
      <c r="AY134" s="7">
        <v>0</v>
      </c>
      <c r="AZ134" s="6"/>
      <c r="BA134" s="6">
        <v>0</v>
      </c>
      <c r="BB134" s="6"/>
      <c r="BC134" s="6">
        <v>0</v>
      </c>
      <c r="BD134" s="7"/>
      <c r="BE134" s="7">
        <f>IF(ED134&gt;=70, 5, 0)</f>
        <v>0</v>
      </c>
      <c r="BF134" s="7"/>
      <c r="BG134" s="7"/>
      <c r="BH134" s="7">
        <v>-5</v>
      </c>
      <c r="BI134" s="6"/>
      <c r="BJ134" s="6">
        <f>IF(EU134&gt;=70, 6, 0)</f>
        <v>0</v>
      </c>
      <c r="BK134" s="6">
        <v>-5</v>
      </c>
      <c r="BL134" s="7">
        <v>0</v>
      </c>
      <c r="BM134" s="7">
        <v>-5</v>
      </c>
      <c r="BN134" s="7">
        <v>0</v>
      </c>
      <c r="BO134" s="6"/>
      <c r="BP134" s="6">
        <f>IF(EX134&gt;=70, 6, 0)</f>
        <v>0</v>
      </c>
      <c r="BQ134" s="6">
        <v>0</v>
      </c>
      <c r="BR134" s="7"/>
      <c r="BS134" s="7">
        <v>0</v>
      </c>
      <c r="BT134" s="7">
        <v>0</v>
      </c>
      <c r="BU134" s="6"/>
      <c r="BV134" s="6">
        <v>-5</v>
      </c>
      <c r="BW134" s="6">
        <f>IF(EI134&gt;=70, 5, 0)</f>
        <v>0</v>
      </c>
      <c r="BX134" s="6">
        <v>-5</v>
      </c>
      <c r="BY134" s="6">
        <v>0</v>
      </c>
      <c r="BZ134" s="6">
        <v>0</v>
      </c>
      <c r="CA134" s="6">
        <v>0</v>
      </c>
      <c r="CB134" s="6">
        <v>0</v>
      </c>
      <c r="CC134" s="6">
        <v>0</v>
      </c>
      <c r="CD134" s="6">
        <v>0</v>
      </c>
      <c r="CE134" s="6">
        <v>0</v>
      </c>
      <c r="CF134" s="6">
        <v>0</v>
      </c>
      <c r="CG134" s="6">
        <v>0</v>
      </c>
      <c r="CH134" s="6">
        <v>0</v>
      </c>
      <c r="CI134" s="6">
        <v>-5</v>
      </c>
      <c r="CJ134" s="7">
        <v>0</v>
      </c>
      <c r="CK134" s="7">
        <v>-5</v>
      </c>
      <c r="CL134" s="7">
        <v>-5</v>
      </c>
      <c r="CM134" s="6">
        <v>-5</v>
      </c>
      <c r="CN134" s="6">
        <f>IF(EQ134&gt;=70, 5, 0)</f>
        <v>0</v>
      </c>
      <c r="CO134" s="6">
        <v>-5</v>
      </c>
      <c r="CP134" s="6"/>
      <c r="CQ134" s="6">
        <v>-5</v>
      </c>
      <c r="CR134" s="7"/>
      <c r="CS134" s="7">
        <f>IF(FA134&gt;=70, 6, 0)</f>
        <v>0</v>
      </c>
      <c r="CT134" s="7">
        <v>-5</v>
      </c>
      <c r="CU134" s="6"/>
      <c r="CV134" s="7">
        <v>0</v>
      </c>
      <c r="CW134" s="7">
        <v>0</v>
      </c>
      <c r="CX134" s="7">
        <v>0</v>
      </c>
      <c r="CY134" s="7">
        <v>0</v>
      </c>
      <c r="CZ134" s="7">
        <f>IF(AND(DQ134&gt;0,DU134&gt;0),4,0)</f>
        <v>0</v>
      </c>
      <c r="DA134" s="7">
        <f>IF(AND(ED134&gt;0,EI134&gt;0,EN134&gt;0),4,0)</f>
        <v>0</v>
      </c>
      <c r="DB134" s="7">
        <f>IF(SUM(BV134,BX134,CA134,CB134,CD134,CG134,CJ134,CK134,CM134,CO134)&gt;-1,4,0)</f>
        <v>0</v>
      </c>
      <c r="DC134" s="7">
        <f>IF(FA134&gt;0,4,0)</f>
        <v>0</v>
      </c>
      <c r="DD134" s="6"/>
      <c r="DE134" s="10">
        <f>SUM(AR134:DD134)</f>
        <v>-59</v>
      </c>
      <c r="DF134" s="10">
        <v>50</v>
      </c>
      <c r="DG134" s="17">
        <f>DE134+DF134</f>
        <v>-9</v>
      </c>
      <c r="DH134" s="1">
        <v>57.14</v>
      </c>
      <c r="DI134" s="18">
        <v>50</v>
      </c>
      <c r="DJ134" s="18">
        <v>100</v>
      </c>
      <c r="DK134" s="29">
        <f>AVERAGE(DI134:DJ134)</f>
        <v>75</v>
      </c>
      <c r="DL134" s="1">
        <v>0</v>
      </c>
      <c r="DM134" s="29">
        <v>75</v>
      </c>
      <c r="DN134" s="1">
        <v>0</v>
      </c>
      <c r="DO134" s="1">
        <v>0</v>
      </c>
      <c r="DP134" s="1">
        <f>IF(DO134&gt;68, 68, DO134)</f>
        <v>0</v>
      </c>
      <c r="DQ134" s="1">
        <f>MAX(DN134,DP134)</f>
        <v>0</v>
      </c>
      <c r="DR134" s="29">
        <v>0</v>
      </c>
      <c r="DS134" s="29"/>
      <c r="DT134" s="29">
        <f>IF(DS134&gt;68,68,DS134)</f>
        <v>0</v>
      </c>
      <c r="DU134" s="29">
        <f>MAX(DR134,DT134)</f>
        <v>0</v>
      </c>
      <c r="DV134" s="18">
        <v>0</v>
      </c>
      <c r="DW134" s="18">
        <v>0</v>
      </c>
      <c r="DX134" s="1"/>
      <c r="DY134" s="15">
        <f>AVERAGE(DH134,DK134:DM134, DQ134, DU134)</f>
        <v>34.523333333333333</v>
      </c>
      <c r="DZ134" s="1">
        <v>40</v>
      </c>
      <c r="EA134" s="1">
        <v>0</v>
      </c>
      <c r="EB134" s="1">
        <v>0</v>
      </c>
      <c r="EC134" s="1">
        <f>IF(EB134&gt;68,68,EB134)</f>
        <v>0</v>
      </c>
      <c r="ED134" s="1">
        <f>MAX(DZ134:EA134,EC134)</f>
        <v>40</v>
      </c>
      <c r="EE134" s="29">
        <v>0</v>
      </c>
      <c r="EF134" s="29">
        <v>0</v>
      </c>
      <c r="EG134" s="29">
        <v>0</v>
      </c>
      <c r="EH134" s="29">
        <f>IF(EG134&gt;68,68,EG134)</f>
        <v>0</v>
      </c>
      <c r="EI134" s="29">
        <f>MAX(EE134:EF134)</f>
        <v>0</v>
      </c>
      <c r="EJ134" s="1">
        <v>0</v>
      </c>
      <c r="EK134" s="1">
        <v>0</v>
      </c>
      <c r="EL134" s="1">
        <v>0</v>
      </c>
      <c r="EM134" s="1">
        <f>IF(EL134&gt;68,68,EL134)</f>
        <v>0</v>
      </c>
      <c r="EN134" s="1">
        <f>MAX(EJ134:EK134,EM134)</f>
        <v>0</v>
      </c>
      <c r="EO134" s="29">
        <v>0</v>
      </c>
      <c r="EP134" s="29">
        <v>0</v>
      </c>
      <c r="EQ134" s="29"/>
      <c r="ER134" s="15">
        <f>AVERAGE(ED134,EI134,EN134,EQ134)</f>
        <v>13.333333333333334</v>
      </c>
      <c r="ES134" s="1">
        <v>33.33</v>
      </c>
      <c r="ET134" s="1">
        <v>0</v>
      </c>
      <c r="EU134" s="1">
        <f>MIN(MAX(ES134:ET134)+0.2*FA134, 100)</f>
        <v>33.33</v>
      </c>
      <c r="EV134" s="29">
        <v>50</v>
      </c>
      <c r="EW134" s="29">
        <v>0</v>
      </c>
      <c r="EX134" s="29">
        <f>MIN(MAX(EV134:EW134)+0.15*FA134, 100)</f>
        <v>50</v>
      </c>
      <c r="EY134" s="1">
        <v>0</v>
      </c>
      <c r="EZ134" s="1">
        <v>0</v>
      </c>
      <c r="FA134" s="1">
        <f>MAX(EY134:EZ134)</f>
        <v>0</v>
      </c>
      <c r="FB134" s="15">
        <f>AVERAGE(EU134,EX134,FA134)</f>
        <v>27.776666666666667</v>
      </c>
      <c r="FC134" s="3">
        <v>0.25</v>
      </c>
      <c r="FD134" s="3">
        <v>0.2</v>
      </c>
      <c r="FE134" s="3">
        <v>0.25</v>
      </c>
      <c r="FF134" s="3">
        <v>0.3</v>
      </c>
      <c r="FG134" s="25">
        <f>MIN(IF(C134="Yes",AQ134+DG134,0),100)</f>
        <v>-6.5</v>
      </c>
      <c r="FH134" s="25">
        <f>IF(FL134&lt;0,FG134+FL134*-4,FG134)</f>
        <v>-6.5</v>
      </c>
      <c r="FI134" s="25">
        <f>MIN(IF(C134="Yes",AQ134+DY134,0), 100)</f>
        <v>37.023333333333333</v>
      </c>
      <c r="FJ134" s="25">
        <f>MIN(IF(C134="Yes",AQ134+ER134,0),100)</f>
        <v>15.833333333333334</v>
      </c>
      <c r="FK134" s="25">
        <f>MIN(IF(C134="Yes",AQ134+FB134,0), 100)</f>
        <v>30.276666666666667</v>
      </c>
      <c r="FL134" s="26">
        <f>FC134*FG134+FD134*FI134+FE134*FJ134+FF134*FK134</f>
        <v>18.821000000000002</v>
      </c>
      <c r="FM134" s="26">
        <f>FC134*FH134+FD134*FI134+FE134*FJ134+FF134*FK134</f>
        <v>18.821000000000002</v>
      </c>
    </row>
    <row r="135" spans="1:169" customFormat="1" x14ac:dyDescent="0.3">
      <c r="A135">
        <v>1402019048</v>
      </c>
      <c r="B135" t="s">
        <v>106</v>
      </c>
      <c r="C135" s="2" t="s">
        <v>107</v>
      </c>
      <c r="D135" s="6"/>
      <c r="E135" s="6"/>
      <c r="F135" s="7"/>
      <c r="G135" s="7"/>
      <c r="H135" s="6">
        <v>0</v>
      </c>
      <c r="I135" s="6"/>
      <c r="J135" s="7"/>
      <c r="K135" s="7">
        <v>1</v>
      </c>
      <c r="L135" s="6"/>
      <c r="M135" s="8"/>
      <c r="N135" s="7"/>
      <c r="O135" s="7"/>
      <c r="P135" s="6"/>
      <c r="Q135" s="8"/>
      <c r="R135" s="7"/>
      <c r="S135" s="7"/>
      <c r="T135" s="6"/>
      <c r="U135" s="16"/>
      <c r="V135" s="7"/>
      <c r="W135" s="7"/>
      <c r="X135" s="6"/>
      <c r="Y135" s="6"/>
      <c r="Z135" s="7"/>
      <c r="AA135" s="7"/>
      <c r="AB135" s="6"/>
      <c r="AC135" s="6"/>
      <c r="AD135" s="7"/>
      <c r="AE135" s="8"/>
      <c r="AF135" s="10">
        <v>14</v>
      </c>
      <c r="AG135" s="10">
        <v>10</v>
      </c>
      <c r="AH135" s="10">
        <f>COUNT(D135:AE135)</f>
        <v>2</v>
      </c>
      <c r="AI135" s="22">
        <f>IF(C135="Yes",(AF135-AH135+(DG135-50)/AG135)/AF135,0)</f>
        <v>0.69285714285714284</v>
      </c>
      <c r="AJ135" s="11">
        <f>SUM(D135:AE135)</f>
        <v>1</v>
      </c>
      <c r="AK135" s="10">
        <f>MAX(AJ135-AL135-AM135,0)*-1</f>
        <v>0</v>
      </c>
      <c r="AL135" s="10">
        <v>10</v>
      </c>
      <c r="AM135" s="10">
        <v>3</v>
      </c>
      <c r="AN135" s="7">
        <f>AJ135+AK135+AO135</f>
        <v>1</v>
      </c>
      <c r="AO135" s="6"/>
      <c r="AP135" s="3">
        <v>0.5</v>
      </c>
      <c r="AQ135" s="15">
        <f>MIN(AN135,AL135)*AP135</f>
        <v>0.5</v>
      </c>
      <c r="AR135" s="6">
        <v>0</v>
      </c>
      <c r="AS135" s="6">
        <v>0</v>
      </c>
      <c r="AT135" s="6">
        <v>3</v>
      </c>
      <c r="AU135" s="6">
        <v>0</v>
      </c>
      <c r="AV135" s="7"/>
      <c r="AW135" s="7">
        <v>0</v>
      </c>
      <c r="AX135" s="7"/>
      <c r="AY135" s="7">
        <v>0</v>
      </c>
      <c r="AZ135" s="6"/>
      <c r="BA135" s="6">
        <v>0</v>
      </c>
      <c r="BB135" s="6"/>
      <c r="BC135" s="6">
        <v>0</v>
      </c>
      <c r="BD135" s="7"/>
      <c r="BE135" s="7">
        <f>IF(ED135&gt;=70, 5, 0)</f>
        <v>0</v>
      </c>
      <c r="BF135" s="7"/>
      <c r="BG135" s="7"/>
      <c r="BH135" s="7">
        <v>0</v>
      </c>
      <c r="BI135" s="6"/>
      <c r="BJ135" s="6">
        <f>IF(EU135&gt;=70, 6, 0)</f>
        <v>0</v>
      </c>
      <c r="BK135" s="6">
        <v>-5</v>
      </c>
      <c r="BL135" s="7">
        <v>-5</v>
      </c>
      <c r="BM135" s="7">
        <v>-5</v>
      </c>
      <c r="BN135" s="7">
        <v>-5</v>
      </c>
      <c r="BO135" s="6"/>
      <c r="BP135" s="6">
        <f>IF(EX135&gt;=70, 6, 0)</f>
        <v>0</v>
      </c>
      <c r="BQ135" s="6">
        <v>0</v>
      </c>
      <c r="BR135" s="7"/>
      <c r="BS135" s="7">
        <v>0</v>
      </c>
      <c r="BT135" s="7">
        <v>0</v>
      </c>
      <c r="BU135" s="6">
        <v>5</v>
      </c>
      <c r="BV135" s="6">
        <v>0</v>
      </c>
      <c r="BW135" s="6">
        <f>IF(EI135&gt;=70, 5, 0)</f>
        <v>0</v>
      </c>
      <c r="BX135" s="6">
        <v>0</v>
      </c>
      <c r="BY135" s="6">
        <v>0</v>
      </c>
      <c r="BZ135" s="6">
        <v>0</v>
      </c>
      <c r="CA135" s="6">
        <v>0</v>
      </c>
      <c r="CB135" s="6">
        <v>0</v>
      </c>
      <c r="CC135" s="6">
        <v>0</v>
      </c>
      <c r="CD135" s="6">
        <v>0</v>
      </c>
      <c r="CE135" s="6">
        <v>0</v>
      </c>
      <c r="CF135" s="6">
        <v>0</v>
      </c>
      <c r="CG135" s="6">
        <v>0</v>
      </c>
      <c r="CH135" s="6">
        <v>0</v>
      </c>
      <c r="CI135" s="6">
        <v>-5</v>
      </c>
      <c r="CJ135" s="7">
        <v>-5</v>
      </c>
      <c r="CK135" s="7">
        <v>-5</v>
      </c>
      <c r="CL135" s="7">
        <v>-5</v>
      </c>
      <c r="CM135" s="6">
        <v>-5</v>
      </c>
      <c r="CN135" s="6">
        <f>IF(EQ135&gt;=70, 5, 0)</f>
        <v>0</v>
      </c>
      <c r="CO135" s="6">
        <v>0</v>
      </c>
      <c r="CP135" s="6"/>
      <c r="CQ135" s="6">
        <v>0</v>
      </c>
      <c r="CR135" s="7"/>
      <c r="CS135" s="7">
        <f>IF(FA135&gt;=70, 6, 0)</f>
        <v>0</v>
      </c>
      <c r="CT135" s="7">
        <v>-5</v>
      </c>
      <c r="CU135" s="6"/>
      <c r="CV135" s="7">
        <v>0</v>
      </c>
      <c r="CW135" s="7">
        <v>0</v>
      </c>
      <c r="CX135" s="7">
        <v>15</v>
      </c>
      <c r="CY135" s="7">
        <v>0</v>
      </c>
      <c r="CZ135" s="7">
        <f>IF(AND(DQ135&gt;0,DU135&gt;0),4,0)</f>
        <v>0</v>
      </c>
      <c r="DA135" s="7">
        <f>IF(AND(ED135&gt;0,EI135&gt;0,EN135&gt;0),4,0)</f>
        <v>4</v>
      </c>
      <c r="DB135" s="7">
        <f>IF(SUM(BV135,BX135,CA135,CB135,CD135,CG135,CJ135,CK135,CM135,CO135)&gt;-1,4,0)</f>
        <v>0</v>
      </c>
      <c r="DC135" s="7">
        <f>IF(FA135&gt;0,4,0)</f>
        <v>0</v>
      </c>
      <c r="DD135" s="6"/>
      <c r="DE135" s="10">
        <f>SUM(AR135:DD135)</f>
        <v>-23</v>
      </c>
      <c r="DF135" s="10">
        <v>50</v>
      </c>
      <c r="DG135" s="17">
        <f>DE135+DF135</f>
        <v>27</v>
      </c>
      <c r="DH135" s="1">
        <v>45.71</v>
      </c>
      <c r="DI135" s="18">
        <v>50</v>
      </c>
      <c r="DJ135" s="18">
        <v>50</v>
      </c>
      <c r="DK135" s="29">
        <f>AVERAGE(DI135:DJ135)</f>
        <v>50</v>
      </c>
      <c r="DL135" s="1">
        <v>0</v>
      </c>
      <c r="DM135" s="29">
        <v>0</v>
      </c>
      <c r="DN135" s="1">
        <v>0</v>
      </c>
      <c r="DO135" s="1">
        <v>0</v>
      </c>
      <c r="DP135" s="1">
        <f>IF(DO135&gt;68, 68, DO135)</f>
        <v>0</v>
      </c>
      <c r="DQ135" s="1">
        <f>MAX(DN135,DP135)</f>
        <v>0</v>
      </c>
      <c r="DR135" s="29">
        <v>0</v>
      </c>
      <c r="DS135" s="29"/>
      <c r="DT135" s="29">
        <f>IF(DS135&gt;68,68,DS135)</f>
        <v>0</v>
      </c>
      <c r="DU135" s="29">
        <f>MAX(DR135,DT135)</f>
        <v>0</v>
      </c>
      <c r="DV135" s="18">
        <v>0</v>
      </c>
      <c r="DW135" s="18">
        <v>0</v>
      </c>
      <c r="DX135" s="1"/>
      <c r="DY135" s="15">
        <f>AVERAGE(DH135,DK135:DM135, DQ135, DU135)</f>
        <v>15.951666666666668</v>
      </c>
      <c r="DZ135" s="1">
        <v>40</v>
      </c>
      <c r="EA135" s="1">
        <v>40</v>
      </c>
      <c r="EB135" s="1">
        <v>0</v>
      </c>
      <c r="EC135" s="1">
        <f>IF(EB135&gt;68,68,EB135)</f>
        <v>0</v>
      </c>
      <c r="ED135" s="1">
        <f>MAX(DZ135:EA135,EC135)</f>
        <v>40</v>
      </c>
      <c r="EE135" s="29">
        <v>11.11</v>
      </c>
      <c r="EF135" s="29">
        <v>13.33</v>
      </c>
      <c r="EG135" s="29">
        <v>0</v>
      </c>
      <c r="EH135" s="29">
        <f>IF(EG135&gt;68,68,EG135)</f>
        <v>0</v>
      </c>
      <c r="EI135" s="29">
        <f>MAX(EE135:EF135)</f>
        <v>13.33</v>
      </c>
      <c r="EJ135" s="1">
        <v>11.11</v>
      </c>
      <c r="EK135" s="1">
        <v>6.67</v>
      </c>
      <c r="EL135" s="1">
        <v>0</v>
      </c>
      <c r="EM135" s="1">
        <f>IF(EL135&gt;68,68,EL135)</f>
        <v>0</v>
      </c>
      <c r="EN135" s="1">
        <f>MAX(EJ135:EK135,EM135)</f>
        <v>11.11</v>
      </c>
      <c r="EO135" s="29">
        <v>0</v>
      </c>
      <c r="EP135" s="29">
        <v>0</v>
      </c>
      <c r="EQ135" s="29"/>
      <c r="ER135" s="15">
        <f>AVERAGE(ED135,EI135,EN135,EQ135)</f>
        <v>21.48</v>
      </c>
      <c r="ES135" s="1">
        <v>0</v>
      </c>
      <c r="ET135" s="1">
        <v>0</v>
      </c>
      <c r="EU135" s="1">
        <f>MIN(MAX(ES135:ET135)+0.2*FA135, 100)</f>
        <v>0</v>
      </c>
      <c r="EV135" s="29">
        <v>10.42</v>
      </c>
      <c r="EW135" s="29">
        <v>0</v>
      </c>
      <c r="EX135" s="29">
        <f>MIN(MAX(EV135:EW135)+0.15*FA135, 100)</f>
        <v>10.42</v>
      </c>
      <c r="EY135" s="1">
        <v>0</v>
      </c>
      <c r="EZ135" s="1">
        <v>0</v>
      </c>
      <c r="FA135" s="1">
        <f>MAX(EY135:EZ135)</f>
        <v>0</v>
      </c>
      <c r="FB135" s="15">
        <f>AVERAGE(EU135,EX135,FA135)</f>
        <v>3.4733333333333332</v>
      </c>
      <c r="FC135" s="3">
        <v>0.25</v>
      </c>
      <c r="FD135" s="3">
        <v>0.2</v>
      </c>
      <c r="FE135" s="3">
        <v>0.25</v>
      </c>
      <c r="FF135" s="3">
        <v>0.3</v>
      </c>
      <c r="FG135" s="25">
        <f>MIN(IF(C135="Yes",AQ135+DG135,0),100)</f>
        <v>27.5</v>
      </c>
      <c r="FH135" s="25">
        <f>IF(FL135&lt;0,FG135+FL135*-4,FG135)</f>
        <v>27.5</v>
      </c>
      <c r="FI135" s="25">
        <f>MIN(IF(C135="Yes",AQ135+DY135,0), 100)</f>
        <v>16.451666666666668</v>
      </c>
      <c r="FJ135" s="25">
        <f>MIN(IF(C135="Yes",AQ135+ER135,0),100)</f>
        <v>21.98</v>
      </c>
      <c r="FK135" s="25">
        <f>MIN(IF(C135="Yes",AQ135+FB135,0), 100)</f>
        <v>3.9733333333333332</v>
      </c>
      <c r="FL135" s="26">
        <f>FC135*FG135+FD135*FI135+FE135*FJ135+FF135*FK135</f>
        <v>16.852333333333334</v>
      </c>
      <c r="FM135" s="26">
        <f>FC135*FH135+FD135*FI135+FE135*FJ135+FF135*FK135</f>
        <v>16.852333333333334</v>
      </c>
    </row>
    <row r="136" spans="1:169" customFormat="1" x14ac:dyDescent="0.3">
      <c r="A136" s="30">
        <v>1402016049</v>
      </c>
      <c r="B136" t="s">
        <v>104</v>
      </c>
      <c r="C136" s="2" t="s">
        <v>107</v>
      </c>
      <c r="D136" s="6"/>
      <c r="E136" s="6"/>
      <c r="F136" s="7"/>
      <c r="G136" s="7"/>
      <c r="H136" s="6"/>
      <c r="I136" s="6">
        <v>1</v>
      </c>
      <c r="J136" s="7"/>
      <c r="K136" s="7"/>
      <c r="L136" s="6"/>
      <c r="M136" s="8"/>
      <c r="N136" s="7"/>
      <c r="O136" s="7"/>
      <c r="P136" s="6"/>
      <c r="Q136" s="8"/>
      <c r="R136" s="7"/>
      <c r="S136" s="7"/>
      <c r="T136" s="6"/>
      <c r="U136" s="6"/>
      <c r="V136" s="7"/>
      <c r="W136" s="7"/>
      <c r="X136" s="6"/>
      <c r="Y136" s="6"/>
      <c r="Z136" s="7"/>
      <c r="AA136" s="7"/>
      <c r="AB136" s="6"/>
      <c r="AC136" s="6"/>
      <c r="AD136" s="7"/>
      <c r="AE136" s="8"/>
      <c r="AF136" s="10">
        <v>14</v>
      </c>
      <c r="AG136" s="10">
        <v>10</v>
      </c>
      <c r="AH136" s="10">
        <f>COUNT(D136:AE136)</f>
        <v>1</v>
      </c>
      <c r="AI136" s="22">
        <f>IF(C136="Yes",(AF136-AH136+(DG136-50)/AG136)/AF136,0)</f>
        <v>0.45714285714285718</v>
      </c>
      <c r="AJ136" s="11">
        <f>SUM(D136:AE136)</f>
        <v>1</v>
      </c>
      <c r="AK136" s="10">
        <f>MAX(AJ136-AL136-AM136,0)*-1</f>
        <v>0</v>
      </c>
      <c r="AL136" s="10">
        <v>10</v>
      </c>
      <c r="AM136" s="10">
        <v>3</v>
      </c>
      <c r="AN136" s="7">
        <f>AJ136+AK136+AO136</f>
        <v>1</v>
      </c>
      <c r="AO136" s="6"/>
      <c r="AP136" s="3">
        <v>0.5</v>
      </c>
      <c r="AQ136" s="15">
        <f>MIN(AN136,AL136)*AP136</f>
        <v>0.5</v>
      </c>
      <c r="AR136" s="6">
        <v>0</v>
      </c>
      <c r="AS136" s="6">
        <v>0</v>
      </c>
      <c r="AT136" s="6">
        <v>-5</v>
      </c>
      <c r="AU136" s="6">
        <v>0</v>
      </c>
      <c r="AV136" s="7"/>
      <c r="AW136" s="7">
        <v>-5</v>
      </c>
      <c r="AX136" s="7"/>
      <c r="AY136" s="7">
        <v>-5</v>
      </c>
      <c r="AZ136" s="6"/>
      <c r="BA136" s="6">
        <v>0</v>
      </c>
      <c r="BB136" s="6"/>
      <c r="BC136" s="6">
        <v>-5</v>
      </c>
      <c r="BD136" s="7"/>
      <c r="BE136" s="7">
        <f>IF(ED136&gt;=70, 5, 0)</f>
        <v>0</v>
      </c>
      <c r="BF136" s="7"/>
      <c r="BG136" s="7"/>
      <c r="BH136" s="7">
        <v>0</v>
      </c>
      <c r="BI136" s="6"/>
      <c r="BJ136" s="6">
        <f>IF(EU136&gt;=70, 6, 0)</f>
        <v>0</v>
      </c>
      <c r="BK136" s="6">
        <v>0</v>
      </c>
      <c r="BL136" s="7">
        <v>0</v>
      </c>
      <c r="BM136" s="7">
        <v>-5</v>
      </c>
      <c r="BN136" s="7">
        <v>-5</v>
      </c>
      <c r="BO136" s="6"/>
      <c r="BP136" s="6">
        <f>IF(EX136&gt;=70, 6, 0)</f>
        <v>0</v>
      </c>
      <c r="BQ136" s="6">
        <v>-5</v>
      </c>
      <c r="BR136" s="7"/>
      <c r="BS136" s="7">
        <v>0</v>
      </c>
      <c r="BT136" s="7">
        <v>-5</v>
      </c>
      <c r="BU136" s="6"/>
      <c r="BV136" s="6">
        <v>0</v>
      </c>
      <c r="BW136" s="6">
        <f>IF(EI136&gt;=70, 5, 0)</f>
        <v>0</v>
      </c>
      <c r="BX136" s="6">
        <v>-5</v>
      </c>
      <c r="BY136" s="6">
        <v>0</v>
      </c>
      <c r="BZ136" s="6">
        <v>0</v>
      </c>
      <c r="CA136" s="6">
        <v>0</v>
      </c>
      <c r="CB136" s="6">
        <v>0</v>
      </c>
      <c r="CC136" s="6">
        <v>0</v>
      </c>
      <c r="CD136" s="6">
        <v>0</v>
      </c>
      <c r="CE136" s="6">
        <v>0</v>
      </c>
      <c r="CF136" s="6">
        <v>0</v>
      </c>
      <c r="CG136" s="6">
        <v>0</v>
      </c>
      <c r="CH136" s="6">
        <v>0</v>
      </c>
      <c r="CI136" s="6">
        <v>-5</v>
      </c>
      <c r="CJ136" s="7">
        <v>0</v>
      </c>
      <c r="CK136" s="7">
        <v>-5</v>
      </c>
      <c r="CL136" s="7">
        <v>-5</v>
      </c>
      <c r="CM136" s="6">
        <v>-5</v>
      </c>
      <c r="CN136" s="6">
        <f>IF(EQ136&gt;=70, 5, 0)</f>
        <v>0</v>
      </c>
      <c r="CO136" s="6">
        <v>-5</v>
      </c>
      <c r="CP136" s="6"/>
      <c r="CQ136" s="6">
        <v>-5</v>
      </c>
      <c r="CR136" s="7"/>
      <c r="CS136" s="7">
        <f>IF(FA136&gt;=70, 6, 0)</f>
        <v>0</v>
      </c>
      <c r="CT136" s="7">
        <v>-5</v>
      </c>
      <c r="CU136" s="6"/>
      <c r="CV136" s="7">
        <v>6</v>
      </c>
      <c r="CW136" s="7">
        <v>0</v>
      </c>
      <c r="CX136" s="7">
        <v>0</v>
      </c>
      <c r="CY136" s="7">
        <v>0</v>
      </c>
      <c r="CZ136" s="7">
        <f>IF(AND(DQ136&gt;0,DU136&gt;0),4,0)</f>
        <v>0</v>
      </c>
      <c r="DA136" s="7">
        <f>IF(AND(ED136&gt;0,EI136&gt;0,EN136&gt;0),4,0)</f>
        <v>4</v>
      </c>
      <c r="DB136" s="7">
        <f>IF(SUM(BV136,BX136,CA136,CB136,CD136,CG136,CJ136,CK136,CM136,CO136)&gt;-1,4,0)</f>
        <v>0</v>
      </c>
      <c r="DC136" s="7">
        <f>IF(FA136&gt;0,4,0)</f>
        <v>4</v>
      </c>
      <c r="DD136" s="6"/>
      <c r="DE136" s="10">
        <f>SUM(AR136:DD136)</f>
        <v>-66</v>
      </c>
      <c r="DF136" s="10">
        <v>50</v>
      </c>
      <c r="DG136" s="17">
        <f>DE136+DF136</f>
        <v>-16</v>
      </c>
      <c r="DH136" s="1">
        <v>0</v>
      </c>
      <c r="DI136" s="18">
        <v>75</v>
      </c>
      <c r="DJ136" s="18">
        <v>50</v>
      </c>
      <c r="DK136" s="29">
        <f>AVERAGE(DI136:DJ136)</f>
        <v>62.5</v>
      </c>
      <c r="DL136" s="1">
        <v>0</v>
      </c>
      <c r="DM136" s="29">
        <v>100</v>
      </c>
      <c r="DN136" s="1">
        <v>0</v>
      </c>
      <c r="DO136" s="1">
        <v>0</v>
      </c>
      <c r="DP136" s="1">
        <f>IF(DO136&gt;68, 68, DO136)</f>
        <v>0</v>
      </c>
      <c r="DQ136" s="1">
        <f>MAX(DN136,DP136)</f>
        <v>0</v>
      </c>
      <c r="DR136" s="29">
        <v>0</v>
      </c>
      <c r="DS136" s="29"/>
      <c r="DT136" s="29">
        <f>IF(DS136&gt;68,68,DS136)</f>
        <v>0</v>
      </c>
      <c r="DU136" s="29">
        <f>MAX(DR136,DT136)</f>
        <v>0</v>
      </c>
      <c r="DV136" s="18">
        <v>0</v>
      </c>
      <c r="DW136" s="18">
        <v>0</v>
      </c>
      <c r="DX136" s="1"/>
      <c r="DY136" s="15">
        <f>AVERAGE(DH136,DK136:DM136, DQ136, DU136)</f>
        <v>27.083333333333332</v>
      </c>
      <c r="DZ136" s="1">
        <v>46.67</v>
      </c>
      <c r="EA136" s="1">
        <v>0</v>
      </c>
      <c r="EB136" s="1">
        <v>0</v>
      </c>
      <c r="EC136" s="1">
        <f>IF(EB136&gt;68,68,EB136)</f>
        <v>0</v>
      </c>
      <c r="ED136" s="1">
        <f>MAX(DZ136:EA136,EC136)</f>
        <v>46.67</v>
      </c>
      <c r="EE136" s="29">
        <v>27.78</v>
      </c>
      <c r="EF136" s="29">
        <v>0</v>
      </c>
      <c r="EG136" s="29">
        <v>0</v>
      </c>
      <c r="EH136" s="29">
        <f>IF(EG136&gt;68,68,EG136)</f>
        <v>0</v>
      </c>
      <c r="EI136" s="29">
        <f>MAX(EE136:EF136)</f>
        <v>27.78</v>
      </c>
      <c r="EJ136" s="1">
        <v>27.78</v>
      </c>
      <c r="EK136" s="1">
        <v>0</v>
      </c>
      <c r="EL136" s="1">
        <v>0</v>
      </c>
      <c r="EM136" s="1">
        <f>IF(EL136&gt;68,68,EL136)</f>
        <v>0</v>
      </c>
      <c r="EN136" s="1">
        <f>MAX(EJ136:EK136,EM136)</f>
        <v>27.78</v>
      </c>
      <c r="EO136" s="29">
        <v>0</v>
      </c>
      <c r="EP136" s="29">
        <v>0</v>
      </c>
      <c r="EQ136" s="29"/>
      <c r="ER136" s="15">
        <f>AVERAGE(ED136,EI136,EN136,EQ136)</f>
        <v>34.076666666666668</v>
      </c>
      <c r="ES136" s="1">
        <v>0</v>
      </c>
      <c r="ET136" s="1">
        <v>0</v>
      </c>
      <c r="EU136" s="1">
        <f>MIN(MAX(ES136:ET136)+0.2*FA136, 100)</f>
        <v>9</v>
      </c>
      <c r="EV136" s="29">
        <v>0</v>
      </c>
      <c r="EW136" s="29">
        <v>0</v>
      </c>
      <c r="EX136" s="29">
        <f>MIN(MAX(EV136:EW136)+0.15*FA136, 100)</f>
        <v>6.75</v>
      </c>
      <c r="EY136" s="1">
        <v>45</v>
      </c>
      <c r="EZ136" s="1">
        <v>0</v>
      </c>
      <c r="FA136" s="1">
        <f>MAX(EY136:EZ136)</f>
        <v>45</v>
      </c>
      <c r="FB136" s="15">
        <f>AVERAGE(EU136,EX136,FA136)</f>
        <v>20.25</v>
      </c>
      <c r="FC136" s="3">
        <v>0.25</v>
      </c>
      <c r="FD136" s="3">
        <v>0.2</v>
      </c>
      <c r="FE136" s="3">
        <v>0.25</v>
      </c>
      <c r="FF136" s="3">
        <v>0.3</v>
      </c>
      <c r="FG136" s="25">
        <f>MIN(IF(C136="Yes",AQ136+DG136,0),100)</f>
        <v>-15.5</v>
      </c>
      <c r="FH136" s="25">
        <f>IF(FL136&lt;0,FG136+FL136*-4,FG136)</f>
        <v>-15.5</v>
      </c>
      <c r="FI136" s="25">
        <f>MIN(IF(C136="Yes",AQ136+DY136,0), 100)</f>
        <v>27.583333333333332</v>
      </c>
      <c r="FJ136" s="25">
        <f>MIN(IF(C136="Yes",AQ136+ER136,0),100)</f>
        <v>34.576666666666668</v>
      </c>
      <c r="FK136" s="25">
        <f>MIN(IF(C136="Yes",AQ136+FB136,0), 100)</f>
        <v>20.75</v>
      </c>
      <c r="FL136" s="26">
        <f>FC136*FG136+FD136*FI136+FE136*FJ136+FF136*FK136</f>
        <v>16.510833333333331</v>
      </c>
      <c r="FM136" s="26">
        <f>FC136*FH136+FD136*FI136+FE136*FJ136+FF136*FK136</f>
        <v>16.510833333333331</v>
      </c>
    </row>
    <row r="137" spans="1:169" customFormat="1" x14ac:dyDescent="0.3">
      <c r="A137">
        <v>1402019064</v>
      </c>
      <c r="B137" t="s">
        <v>104</v>
      </c>
      <c r="C137" s="2" t="s">
        <v>107</v>
      </c>
      <c r="D137" s="6"/>
      <c r="E137" s="6"/>
      <c r="F137" s="7"/>
      <c r="G137" s="7"/>
      <c r="H137" s="6">
        <v>0</v>
      </c>
      <c r="I137" s="6"/>
      <c r="J137" s="7"/>
      <c r="K137" s="7"/>
      <c r="L137" s="6"/>
      <c r="M137" s="8"/>
      <c r="N137" s="7"/>
      <c r="O137" s="7"/>
      <c r="P137" s="6"/>
      <c r="Q137" s="8"/>
      <c r="R137" s="7">
        <v>1</v>
      </c>
      <c r="S137" s="7"/>
      <c r="T137" s="6"/>
      <c r="U137" s="16"/>
      <c r="V137" s="7"/>
      <c r="W137" s="7"/>
      <c r="X137" s="6"/>
      <c r="Y137" s="6"/>
      <c r="Z137" s="7"/>
      <c r="AA137" s="7"/>
      <c r="AB137" s="6"/>
      <c r="AC137" s="6"/>
      <c r="AD137" s="7"/>
      <c r="AE137" s="8"/>
      <c r="AF137" s="10">
        <v>14</v>
      </c>
      <c r="AG137" s="10">
        <v>10</v>
      </c>
      <c r="AH137" s="10">
        <f>COUNT(D137:AE137)</f>
        <v>2</v>
      </c>
      <c r="AI137" s="22">
        <f>IF(C137="Yes",(AF137-AH137+(DG137-50)/AG137)/AF137,0)</f>
        <v>0.73571428571428577</v>
      </c>
      <c r="AJ137" s="11">
        <f>SUM(D137:AE137)</f>
        <v>1</v>
      </c>
      <c r="AK137" s="10">
        <f>MAX(AJ137-AL137-AM137,0)*-1</f>
        <v>0</v>
      </c>
      <c r="AL137" s="10">
        <v>10</v>
      </c>
      <c r="AM137" s="10">
        <v>3</v>
      </c>
      <c r="AN137" s="7">
        <f>AJ137+AK137+AO137</f>
        <v>1</v>
      </c>
      <c r="AO137" s="6"/>
      <c r="AP137" s="3">
        <v>0.5</v>
      </c>
      <c r="AQ137" s="15">
        <f>MIN(AN137,AL137)*AP137</f>
        <v>0.5</v>
      </c>
      <c r="AR137" s="6">
        <v>0</v>
      </c>
      <c r="AS137" s="6">
        <v>0</v>
      </c>
      <c r="AT137" s="6">
        <v>4</v>
      </c>
      <c r="AU137" s="6">
        <v>0</v>
      </c>
      <c r="AV137" s="7"/>
      <c r="AW137" s="7">
        <v>0</v>
      </c>
      <c r="AX137" s="7"/>
      <c r="AY137" s="7">
        <v>-5</v>
      </c>
      <c r="AZ137" s="6"/>
      <c r="BA137" s="6">
        <v>0</v>
      </c>
      <c r="BB137" s="6"/>
      <c r="BC137" s="6">
        <v>-5</v>
      </c>
      <c r="BD137" s="7"/>
      <c r="BE137" s="7">
        <f>IF(ED137&gt;=70, 5, 0)</f>
        <v>0</v>
      </c>
      <c r="BF137" s="7"/>
      <c r="BG137" s="7"/>
      <c r="BH137" s="7">
        <v>0</v>
      </c>
      <c r="BI137" s="6"/>
      <c r="BJ137" s="6">
        <f>IF(EU137&gt;=70, 6, 0)</f>
        <v>0</v>
      </c>
      <c r="BK137" s="6">
        <v>0</v>
      </c>
      <c r="BL137" s="7">
        <v>0</v>
      </c>
      <c r="BM137" s="7">
        <v>0</v>
      </c>
      <c r="BN137" s="7">
        <v>-5</v>
      </c>
      <c r="BO137" s="6"/>
      <c r="BP137" s="6">
        <f>IF(EX137&gt;=70, 6, 0)</f>
        <v>0</v>
      </c>
      <c r="BQ137" s="6">
        <v>0</v>
      </c>
      <c r="BR137" s="7"/>
      <c r="BS137" s="7">
        <v>0</v>
      </c>
      <c r="BT137" s="7">
        <v>-5</v>
      </c>
      <c r="BU137" s="6">
        <v>5</v>
      </c>
      <c r="BV137" s="6">
        <v>0</v>
      </c>
      <c r="BW137" s="6">
        <f>IF(EI137&gt;=70, 5, 0)</f>
        <v>0</v>
      </c>
      <c r="BX137" s="6">
        <v>0</v>
      </c>
      <c r="BY137" s="6">
        <v>0</v>
      </c>
      <c r="BZ137" s="6">
        <v>0</v>
      </c>
      <c r="CA137" s="6">
        <v>0</v>
      </c>
      <c r="CB137" s="6">
        <v>0</v>
      </c>
      <c r="CC137" s="6">
        <v>0</v>
      </c>
      <c r="CD137" s="6">
        <v>0</v>
      </c>
      <c r="CE137" s="6">
        <v>0</v>
      </c>
      <c r="CF137" s="6">
        <v>0</v>
      </c>
      <c r="CG137" s="6">
        <v>0</v>
      </c>
      <c r="CH137" s="6">
        <v>0</v>
      </c>
      <c r="CI137" s="6">
        <v>-5</v>
      </c>
      <c r="CJ137" s="7">
        <v>0</v>
      </c>
      <c r="CK137" s="7">
        <v>0</v>
      </c>
      <c r="CL137" s="7">
        <v>0</v>
      </c>
      <c r="CM137" s="6">
        <v>0</v>
      </c>
      <c r="CN137" s="6">
        <f>IF(EQ137&gt;=70, 5, 0)</f>
        <v>0</v>
      </c>
      <c r="CO137" s="6">
        <v>0</v>
      </c>
      <c r="CP137" s="6"/>
      <c r="CQ137" s="6">
        <v>-5</v>
      </c>
      <c r="CR137" s="7"/>
      <c r="CS137" s="7">
        <f>IF(FA137&gt;=70, 6, 0)</f>
        <v>0</v>
      </c>
      <c r="CT137" s="7">
        <v>0</v>
      </c>
      <c r="CU137" s="6"/>
      <c r="CV137" s="7">
        <v>0</v>
      </c>
      <c r="CW137" s="7">
        <v>0</v>
      </c>
      <c r="CX137" s="7">
        <v>0</v>
      </c>
      <c r="CY137" s="7">
        <v>0</v>
      </c>
      <c r="CZ137" s="7">
        <f>IF(AND(DQ137&gt;0,DU137&gt;0),4,0)</f>
        <v>0</v>
      </c>
      <c r="DA137" s="7">
        <f>IF(AND(ED137&gt;0,EI137&gt;0,EN137&gt;0),4,0)</f>
        <v>0</v>
      </c>
      <c r="DB137" s="7">
        <f>IF(SUM(BV137,BX137,CA137,CB137,CD137,CG137,CJ137,CK137,CM137,CO137)&gt;-1,4,0)</f>
        <v>4</v>
      </c>
      <c r="DC137" s="7">
        <f>IF(FA137&gt;0,4,0)</f>
        <v>0</v>
      </c>
      <c r="DD137" s="6"/>
      <c r="DE137" s="10">
        <f>SUM(AR137:DD137)</f>
        <v>-17</v>
      </c>
      <c r="DF137" s="10">
        <v>50</v>
      </c>
      <c r="DG137" s="17">
        <f>DE137+DF137</f>
        <v>33</v>
      </c>
      <c r="DH137" s="1">
        <v>22.86</v>
      </c>
      <c r="DI137" s="18">
        <v>0</v>
      </c>
      <c r="DJ137" s="18">
        <v>0</v>
      </c>
      <c r="DK137" s="29">
        <f>AVERAGE(DI137:DJ137)</f>
        <v>0</v>
      </c>
      <c r="DL137" s="1">
        <v>0</v>
      </c>
      <c r="DM137" s="29">
        <v>40</v>
      </c>
      <c r="DN137" s="1">
        <v>0</v>
      </c>
      <c r="DO137" s="1">
        <v>0</v>
      </c>
      <c r="DP137" s="1">
        <f>IF(DO137&gt;68, 68, DO137)</f>
        <v>0</v>
      </c>
      <c r="DQ137" s="1">
        <f>MAX(DN137,DP137)</f>
        <v>0</v>
      </c>
      <c r="DR137" s="29">
        <v>0</v>
      </c>
      <c r="DS137" s="29"/>
      <c r="DT137" s="29">
        <f>IF(DS137&gt;68,68,DS137)</f>
        <v>0</v>
      </c>
      <c r="DU137" s="29">
        <f>MAX(DR137,DT137)</f>
        <v>0</v>
      </c>
      <c r="DV137" s="18">
        <v>0</v>
      </c>
      <c r="DW137" s="18">
        <v>0</v>
      </c>
      <c r="DX137" s="1"/>
      <c r="DY137" s="15">
        <f>AVERAGE(DH137,DK137:DM137, DQ137, DU137)</f>
        <v>10.476666666666667</v>
      </c>
      <c r="DZ137" s="1">
        <v>20</v>
      </c>
      <c r="EA137" s="1">
        <v>46.67</v>
      </c>
      <c r="EB137" s="1">
        <v>0</v>
      </c>
      <c r="EC137" s="1">
        <f>IF(EB137&gt;68,68,EB137)</f>
        <v>0</v>
      </c>
      <c r="ED137" s="1">
        <f>MAX(DZ137:EA137,EC137)</f>
        <v>46.67</v>
      </c>
      <c r="EE137" s="29">
        <v>0</v>
      </c>
      <c r="EF137" s="29">
        <v>0</v>
      </c>
      <c r="EG137" s="29">
        <v>0</v>
      </c>
      <c r="EH137" s="29">
        <f>IF(EG137&gt;68,68,EG137)</f>
        <v>0</v>
      </c>
      <c r="EI137" s="29">
        <f>MAX(EE137:EF137)</f>
        <v>0</v>
      </c>
      <c r="EJ137" s="1">
        <v>0</v>
      </c>
      <c r="EK137" s="1">
        <v>6.67</v>
      </c>
      <c r="EL137" s="1">
        <v>0</v>
      </c>
      <c r="EM137" s="1">
        <f>IF(EL137&gt;68,68,EL137)</f>
        <v>0</v>
      </c>
      <c r="EN137" s="1">
        <f>MAX(EJ137:EK137,EM137)</f>
        <v>6.67</v>
      </c>
      <c r="EO137" s="29">
        <v>0</v>
      </c>
      <c r="EP137" s="29">
        <v>0</v>
      </c>
      <c r="EQ137" s="29"/>
      <c r="ER137" s="15">
        <f>AVERAGE(ED137,EI137,EN137,EQ137)</f>
        <v>17.78</v>
      </c>
      <c r="ES137" s="1">
        <v>0</v>
      </c>
      <c r="ET137" s="1">
        <v>0</v>
      </c>
      <c r="EU137" s="1">
        <f>MIN(MAX(ES137:ET137)+0.2*FA137, 100)</f>
        <v>0</v>
      </c>
      <c r="EV137" s="29">
        <v>0</v>
      </c>
      <c r="EW137" s="29">
        <v>0</v>
      </c>
      <c r="EX137" s="29">
        <f>MIN(MAX(EV137:EW137)+0.15*FA137, 100)</f>
        <v>0</v>
      </c>
      <c r="EY137" s="1">
        <v>0</v>
      </c>
      <c r="EZ137" s="1">
        <v>0</v>
      </c>
      <c r="FA137" s="1">
        <f>MAX(EY137:EZ137)</f>
        <v>0</v>
      </c>
      <c r="FB137" s="15">
        <f>AVERAGE(EU137,EX137,FA137)</f>
        <v>0</v>
      </c>
      <c r="FC137" s="3">
        <v>0.25</v>
      </c>
      <c r="FD137" s="3">
        <v>0.2</v>
      </c>
      <c r="FE137" s="3">
        <v>0.25</v>
      </c>
      <c r="FF137" s="3">
        <v>0.3</v>
      </c>
      <c r="FG137" s="25">
        <f>MIN(IF(C137="Yes",AQ137+DG137,0),100)</f>
        <v>33.5</v>
      </c>
      <c r="FH137" s="25">
        <f>IF(FL137&lt;0,FG137+FL137*-4,FG137)</f>
        <v>33.5</v>
      </c>
      <c r="FI137" s="25">
        <f>MIN(IF(C137="Yes",AQ137+DY137,0), 100)</f>
        <v>10.976666666666667</v>
      </c>
      <c r="FJ137" s="25">
        <f>MIN(IF(C137="Yes",AQ137+ER137,0),100)</f>
        <v>18.28</v>
      </c>
      <c r="FK137" s="25">
        <f>MIN(IF(C137="Yes",AQ137+FB137,0), 100)</f>
        <v>0.5</v>
      </c>
      <c r="FL137" s="26">
        <f>FC137*FG137+FD137*FI137+FE137*FJ137+FF137*FK137</f>
        <v>15.290333333333335</v>
      </c>
      <c r="FM137" s="26">
        <f>FC137*FH137+FD137*FI137+FE137*FJ137+FF137*FK137</f>
        <v>15.290333333333335</v>
      </c>
    </row>
    <row r="138" spans="1:169" customFormat="1" x14ac:dyDescent="0.3">
      <c r="A138">
        <v>1402019129</v>
      </c>
      <c r="B138" t="s">
        <v>104</v>
      </c>
      <c r="C138" s="2" t="s">
        <v>107</v>
      </c>
      <c r="D138" s="6"/>
      <c r="E138" s="6"/>
      <c r="F138" s="7">
        <v>1</v>
      </c>
      <c r="G138" s="7">
        <v>1</v>
      </c>
      <c r="H138" s="6">
        <v>1</v>
      </c>
      <c r="I138" s="6"/>
      <c r="J138" s="7"/>
      <c r="K138" s="7"/>
      <c r="L138" s="6">
        <v>1</v>
      </c>
      <c r="M138" s="8"/>
      <c r="N138" s="7"/>
      <c r="O138" s="7"/>
      <c r="P138" s="6"/>
      <c r="Q138" s="8"/>
      <c r="R138" s="7"/>
      <c r="S138" s="7">
        <v>1</v>
      </c>
      <c r="T138" s="6"/>
      <c r="U138" s="6"/>
      <c r="V138" s="7"/>
      <c r="W138" s="7"/>
      <c r="X138" s="6"/>
      <c r="Y138" s="6"/>
      <c r="Z138" s="7"/>
      <c r="AA138" s="7"/>
      <c r="AB138" s="6"/>
      <c r="AC138" s="6"/>
      <c r="AD138" s="7"/>
      <c r="AE138" s="8"/>
      <c r="AF138" s="10">
        <v>14</v>
      </c>
      <c r="AG138" s="10">
        <v>10</v>
      </c>
      <c r="AH138" s="10">
        <f>COUNT(D138:AE138)</f>
        <v>5</v>
      </c>
      <c r="AI138" s="22">
        <f>IF(C138="Yes",(AF138-AH138+(DG138-50)/AG138)/AF138,0)</f>
        <v>0.32142857142857145</v>
      </c>
      <c r="AJ138" s="11">
        <f>SUM(D138:AE138)</f>
        <v>5</v>
      </c>
      <c r="AK138" s="10">
        <f>MAX(AJ138-AL138-AM138,0)*-1</f>
        <v>0</v>
      </c>
      <c r="AL138" s="10">
        <v>10</v>
      </c>
      <c r="AM138" s="10">
        <v>3</v>
      </c>
      <c r="AN138" s="7">
        <f>AJ138+AK138+AO138</f>
        <v>5</v>
      </c>
      <c r="AO138" s="6"/>
      <c r="AP138" s="3">
        <v>0.5</v>
      </c>
      <c r="AQ138" s="15">
        <f>MIN(AN138,AL138)*AP138</f>
        <v>2.5</v>
      </c>
      <c r="AR138" s="6">
        <v>0</v>
      </c>
      <c r="AS138" s="6">
        <v>0</v>
      </c>
      <c r="AT138" s="6">
        <v>0</v>
      </c>
      <c r="AU138" s="6">
        <v>0</v>
      </c>
      <c r="AV138" s="7"/>
      <c r="AW138" s="7">
        <v>0</v>
      </c>
      <c r="AX138" s="7"/>
      <c r="AY138" s="7">
        <v>0</v>
      </c>
      <c r="AZ138" s="6"/>
      <c r="BA138" s="6">
        <v>0</v>
      </c>
      <c r="BB138" s="6"/>
      <c r="BC138" s="6">
        <v>0</v>
      </c>
      <c r="BD138" s="7"/>
      <c r="BE138" s="7">
        <f>IF(ED138&gt;=70, 5, 0)</f>
        <v>0</v>
      </c>
      <c r="BF138" s="7"/>
      <c r="BG138" s="7"/>
      <c r="BH138" s="7">
        <v>0</v>
      </c>
      <c r="BI138" s="6"/>
      <c r="BJ138" s="6">
        <f>IF(EU138&gt;=70, 6, 0)</f>
        <v>0</v>
      </c>
      <c r="BK138" s="6">
        <v>0</v>
      </c>
      <c r="BL138" s="7">
        <v>0</v>
      </c>
      <c r="BM138" s="7">
        <v>-5</v>
      </c>
      <c r="BN138" s="7">
        <v>-5</v>
      </c>
      <c r="BO138" s="6"/>
      <c r="BP138" s="6">
        <f>IF(EX138&gt;=70, 6, 0)</f>
        <v>0</v>
      </c>
      <c r="BQ138" s="6">
        <v>0</v>
      </c>
      <c r="BR138" s="7"/>
      <c r="BS138" s="7">
        <v>0</v>
      </c>
      <c r="BT138" s="7">
        <v>-5</v>
      </c>
      <c r="BU138" s="6"/>
      <c r="BV138" s="6">
        <v>-5</v>
      </c>
      <c r="BW138" s="6">
        <f>IF(EI138&gt;=70, 5, 0)</f>
        <v>0</v>
      </c>
      <c r="BX138" s="6">
        <v>-5</v>
      </c>
      <c r="BY138" s="6">
        <v>0</v>
      </c>
      <c r="BZ138" s="6">
        <v>0</v>
      </c>
      <c r="CA138" s="6">
        <v>0</v>
      </c>
      <c r="CB138" s="6">
        <v>0</v>
      </c>
      <c r="CC138" s="6">
        <v>0</v>
      </c>
      <c r="CD138" s="6">
        <v>0</v>
      </c>
      <c r="CE138" s="6">
        <v>0</v>
      </c>
      <c r="CF138" s="6">
        <v>0</v>
      </c>
      <c r="CG138" s="6">
        <v>0</v>
      </c>
      <c r="CH138" s="6">
        <v>0</v>
      </c>
      <c r="CI138" s="6">
        <v>-5</v>
      </c>
      <c r="CJ138" s="7">
        <v>-5</v>
      </c>
      <c r="CK138" s="7">
        <v>-5</v>
      </c>
      <c r="CL138" s="7">
        <v>-5</v>
      </c>
      <c r="CM138" s="6">
        <v>-5</v>
      </c>
      <c r="CN138" s="6">
        <f>IF(EQ138&gt;=70, 5, 0)</f>
        <v>0</v>
      </c>
      <c r="CO138" s="6">
        <v>-5</v>
      </c>
      <c r="CP138" s="6"/>
      <c r="CQ138" s="6">
        <v>-5</v>
      </c>
      <c r="CR138" s="7"/>
      <c r="CS138" s="7">
        <f>IF(FA138&gt;=70, 6, 0)</f>
        <v>0</v>
      </c>
      <c r="CT138" s="7">
        <v>-5</v>
      </c>
      <c r="CU138" s="6"/>
      <c r="CV138" s="7">
        <v>0</v>
      </c>
      <c r="CW138" s="7">
        <v>0</v>
      </c>
      <c r="CX138" s="7">
        <v>0</v>
      </c>
      <c r="CY138" s="7">
        <v>0</v>
      </c>
      <c r="CZ138" s="7">
        <f>IF(AND(DQ138&gt;0,DU138&gt;0),4,0)</f>
        <v>0</v>
      </c>
      <c r="DA138" s="7">
        <f>IF(AND(ED138&gt;0,EI138&gt;0,EN138&gt;0),4,0)</f>
        <v>0</v>
      </c>
      <c r="DB138" s="7">
        <f>IF(SUM(BV138,BX138,CA138,CB138,CD138,CG138,CJ138,CK138,CM138,CO138)&gt;-1,4,0)</f>
        <v>0</v>
      </c>
      <c r="DC138" s="7">
        <f>IF(FA138&gt;0,4,0)</f>
        <v>0</v>
      </c>
      <c r="DD138" s="6">
        <f>10+5+5</f>
        <v>20</v>
      </c>
      <c r="DE138" s="10">
        <f>SUM(AR138:DD138)</f>
        <v>-45</v>
      </c>
      <c r="DF138" s="10">
        <v>50</v>
      </c>
      <c r="DG138" s="17">
        <f>DE138+DF138</f>
        <v>5</v>
      </c>
      <c r="DH138" s="1">
        <v>77.14</v>
      </c>
      <c r="DI138" s="18">
        <v>0</v>
      </c>
      <c r="DJ138" s="18">
        <v>0</v>
      </c>
      <c r="DK138" s="29">
        <f>AVERAGE(DI138:DJ138)</f>
        <v>0</v>
      </c>
      <c r="DL138" s="1">
        <v>0</v>
      </c>
      <c r="DM138" s="29">
        <v>0</v>
      </c>
      <c r="DN138" s="1">
        <v>0</v>
      </c>
      <c r="DO138" s="1">
        <v>0</v>
      </c>
      <c r="DP138" s="1">
        <f>IF(DO138&gt;68, 68, DO138)</f>
        <v>0</v>
      </c>
      <c r="DQ138" s="1">
        <f>MAX(DN138,DP138)</f>
        <v>0</v>
      </c>
      <c r="DR138" s="29">
        <v>0</v>
      </c>
      <c r="DS138" s="29"/>
      <c r="DT138" s="29">
        <f>IF(DS138&gt;68,68,DS138)</f>
        <v>0</v>
      </c>
      <c r="DU138" s="29">
        <f>MAX(DR138,DT138)</f>
        <v>0</v>
      </c>
      <c r="DV138" s="18">
        <v>0</v>
      </c>
      <c r="DW138" s="18">
        <v>0</v>
      </c>
      <c r="DX138" s="1"/>
      <c r="DY138" s="15">
        <f>AVERAGE(DH138,DK138:DM138, DQ138, DU138)</f>
        <v>12.856666666666667</v>
      </c>
      <c r="DZ138" s="1">
        <v>26.67</v>
      </c>
      <c r="EA138" s="1">
        <v>0</v>
      </c>
      <c r="EB138" s="1">
        <v>0</v>
      </c>
      <c r="EC138" s="1">
        <f>IF(EB138&gt;68,68,EB138)</f>
        <v>0</v>
      </c>
      <c r="ED138" s="1">
        <f>MAX(DZ138:EA138,EC138)</f>
        <v>26.67</v>
      </c>
      <c r="EE138" s="29">
        <v>0</v>
      </c>
      <c r="EF138" s="29">
        <v>0</v>
      </c>
      <c r="EG138" s="29">
        <v>0</v>
      </c>
      <c r="EH138" s="29">
        <f>IF(EG138&gt;68,68,EG138)</f>
        <v>0</v>
      </c>
      <c r="EI138" s="29">
        <f>MAX(EE138:EF138)</f>
        <v>0</v>
      </c>
      <c r="EJ138" s="1">
        <v>0</v>
      </c>
      <c r="EK138" s="1">
        <v>0</v>
      </c>
      <c r="EL138" s="1">
        <v>0</v>
      </c>
      <c r="EM138" s="1">
        <f>IF(EL138&gt;68,68,EL138)</f>
        <v>0</v>
      </c>
      <c r="EN138" s="1">
        <f>MAX(EJ138:EK138,EM138)</f>
        <v>0</v>
      </c>
      <c r="EO138" s="29">
        <v>0</v>
      </c>
      <c r="EP138" s="29">
        <v>0</v>
      </c>
      <c r="EQ138" s="29"/>
      <c r="ER138" s="15">
        <f>AVERAGE(ED138,EI138,EN138,EQ138)</f>
        <v>8.89</v>
      </c>
      <c r="ES138" s="1">
        <v>46.67</v>
      </c>
      <c r="ET138" s="1">
        <v>0</v>
      </c>
      <c r="EU138" s="1">
        <f>MIN(MAX(ES138:ET138)+0.2*FA138, 100)</f>
        <v>46.67</v>
      </c>
      <c r="EV138" s="29">
        <v>8.33</v>
      </c>
      <c r="EW138" s="29">
        <v>0</v>
      </c>
      <c r="EX138" s="29">
        <f>MIN(MAX(EV138:EW138)+0.15*FA138, 100)</f>
        <v>8.33</v>
      </c>
      <c r="EY138" s="1">
        <v>0</v>
      </c>
      <c r="EZ138" s="1">
        <v>0</v>
      </c>
      <c r="FA138" s="1">
        <f>MAX(EY138:EZ138)</f>
        <v>0</v>
      </c>
      <c r="FB138" s="15">
        <f>AVERAGE(EU138,EX138,FA138)</f>
        <v>18.333333333333332</v>
      </c>
      <c r="FC138" s="3">
        <v>0.25</v>
      </c>
      <c r="FD138" s="3">
        <v>0.2</v>
      </c>
      <c r="FE138" s="3">
        <v>0.25</v>
      </c>
      <c r="FF138" s="3">
        <v>0.3</v>
      </c>
      <c r="FG138" s="25">
        <f>MIN(IF(C138="Yes",AQ138+DG138,0),100)</f>
        <v>7.5</v>
      </c>
      <c r="FH138" s="25">
        <f>IF(FL138&lt;0,FG138+FL138*-4,FG138)</f>
        <v>7.5</v>
      </c>
      <c r="FI138" s="25">
        <f>MIN(IF(C138="Yes",AQ138+DY138,0), 100)</f>
        <v>15.356666666666667</v>
      </c>
      <c r="FJ138" s="25">
        <f>MIN(IF(C138="Yes",AQ138+ER138,0),100)</f>
        <v>11.39</v>
      </c>
      <c r="FK138" s="25">
        <f>MIN(IF(C138="Yes",AQ138+FB138,0), 100)</f>
        <v>20.833333333333332</v>
      </c>
      <c r="FL138" s="26">
        <f>FC138*FG138+FD138*FI138+FE138*FJ138+FF138*FK138</f>
        <v>14.043833333333332</v>
      </c>
      <c r="FM138" s="26">
        <f>FC138*FH138+FD138*FI138+FE138*FJ138+FF138*FK138</f>
        <v>14.043833333333332</v>
      </c>
    </row>
    <row r="139" spans="1:169" customFormat="1" x14ac:dyDescent="0.3">
      <c r="A139">
        <v>1402019107</v>
      </c>
      <c r="B139" t="s">
        <v>106</v>
      </c>
      <c r="C139" s="2" t="s">
        <v>107</v>
      </c>
      <c r="D139" s="6"/>
      <c r="E139" s="6"/>
      <c r="F139" s="7"/>
      <c r="G139" s="7"/>
      <c r="H139" s="6">
        <v>0</v>
      </c>
      <c r="I139" s="6">
        <v>1</v>
      </c>
      <c r="J139" s="7"/>
      <c r="K139" s="7"/>
      <c r="L139" s="6"/>
      <c r="M139" s="8"/>
      <c r="N139" s="7"/>
      <c r="O139" s="7"/>
      <c r="P139" s="6"/>
      <c r="Q139" s="8"/>
      <c r="R139" s="7"/>
      <c r="S139" s="7"/>
      <c r="T139" s="6"/>
      <c r="U139" s="6"/>
      <c r="V139" s="7"/>
      <c r="W139" s="7"/>
      <c r="X139" s="6"/>
      <c r="Y139" s="6"/>
      <c r="Z139" s="7"/>
      <c r="AA139" s="7"/>
      <c r="AB139" s="6"/>
      <c r="AC139" s="6"/>
      <c r="AD139" s="7"/>
      <c r="AE139" s="8"/>
      <c r="AF139" s="10">
        <v>14</v>
      </c>
      <c r="AG139" s="10">
        <v>10</v>
      </c>
      <c r="AH139" s="10">
        <f>COUNT(D139:AE139)</f>
        <v>2</v>
      </c>
      <c r="AI139" s="22">
        <f>IF(C139="Yes",(AF139-AH139+(DG139-50)/AG139)/AF139,0)</f>
        <v>0.37142857142857144</v>
      </c>
      <c r="AJ139" s="11">
        <f>SUM(D139:AE139)</f>
        <v>1</v>
      </c>
      <c r="AK139" s="10">
        <f>MAX(AJ139-AL139-AM139,0)*-1</f>
        <v>0</v>
      </c>
      <c r="AL139" s="10">
        <v>10</v>
      </c>
      <c r="AM139" s="10">
        <v>3</v>
      </c>
      <c r="AN139" s="7">
        <f>AJ139+AK139+AO139</f>
        <v>1</v>
      </c>
      <c r="AO139" s="6"/>
      <c r="AP139" s="3">
        <v>0.5</v>
      </c>
      <c r="AQ139" s="15">
        <f>MIN(AN139,AL139)*AP139</f>
        <v>0.5</v>
      </c>
      <c r="AR139" s="6">
        <v>0</v>
      </c>
      <c r="AS139" s="6">
        <v>0</v>
      </c>
      <c r="AT139" s="6">
        <v>0</v>
      </c>
      <c r="AU139" s="6">
        <v>0</v>
      </c>
      <c r="AV139" s="7"/>
      <c r="AW139" s="7">
        <v>0</v>
      </c>
      <c r="AX139" s="7"/>
      <c r="AY139" s="7">
        <v>-5</v>
      </c>
      <c r="AZ139" s="6"/>
      <c r="BA139" s="6">
        <v>3</v>
      </c>
      <c r="BB139" s="6"/>
      <c r="BC139" s="6">
        <v>-5</v>
      </c>
      <c r="BD139" s="7"/>
      <c r="BE139" s="7">
        <f>IF(ED139&gt;=70, 5, 0)</f>
        <v>0</v>
      </c>
      <c r="BF139" s="7"/>
      <c r="BG139" s="7"/>
      <c r="BH139" s="7">
        <v>-5</v>
      </c>
      <c r="BI139" s="6"/>
      <c r="BJ139" s="6">
        <f>IF(EU139&gt;=70, 6, 0)</f>
        <v>0</v>
      </c>
      <c r="BK139" s="6">
        <v>-5</v>
      </c>
      <c r="BL139" s="7">
        <v>0</v>
      </c>
      <c r="BM139" s="7">
        <v>-5</v>
      </c>
      <c r="BN139" s="7">
        <v>-5</v>
      </c>
      <c r="BO139" s="6"/>
      <c r="BP139" s="6">
        <f>IF(EX139&gt;=70, 6, 0)</f>
        <v>0</v>
      </c>
      <c r="BQ139" s="6">
        <v>-5</v>
      </c>
      <c r="BR139" s="7"/>
      <c r="BS139" s="7">
        <v>-5</v>
      </c>
      <c r="BT139" s="7">
        <v>-5</v>
      </c>
      <c r="BU139" s="6"/>
      <c r="BV139" s="6">
        <v>-5</v>
      </c>
      <c r="BW139" s="6">
        <f>IF(EI139&gt;=70, 5, 0)</f>
        <v>5</v>
      </c>
      <c r="BX139" s="6">
        <v>-5</v>
      </c>
      <c r="BY139" s="6">
        <v>0</v>
      </c>
      <c r="BZ139" s="6">
        <v>0</v>
      </c>
      <c r="CA139" s="6">
        <v>0</v>
      </c>
      <c r="CB139" s="6">
        <v>0</v>
      </c>
      <c r="CC139" s="6">
        <v>0</v>
      </c>
      <c r="CD139" s="6">
        <v>0</v>
      </c>
      <c r="CE139" s="6">
        <v>0</v>
      </c>
      <c r="CF139" s="6">
        <v>0</v>
      </c>
      <c r="CG139" s="6">
        <v>0</v>
      </c>
      <c r="CH139" s="6">
        <v>0</v>
      </c>
      <c r="CI139" s="6">
        <v>-5</v>
      </c>
      <c r="CJ139" s="7">
        <v>0</v>
      </c>
      <c r="CK139" s="7">
        <v>0</v>
      </c>
      <c r="CL139" s="7">
        <v>-5</v>
      </c>
      <c r="CM139" s="6">
        <v>0</v>
      </c>
      <c r="CN139" s="6">
        <f>IF(EQ139&gt;=70, 5, 0)</f>
        <v>0</v>
      </c>
      <c r="CO139" s="6">
        <v>-5</v>
      </c>
      <c r="CP139" s="6"/>
      <c r="CQ139" s="6">
        <v>-5</v>
      </c>
      <c r="CR139" s="7"/>
      <c r="CS139" s="7">
        <f>IF(FA139&gt;=70, 6, 0)</f>
        <v>0</v>
      </c>
      <c r="CT139" s="7">
        <v>-5</v>
      </c>
      <c r="CU139" s="6"/>
      <c r="CV139" s="7">
        <v>0</v>
      </c>
      <c r="CW139" s="7">
        <v>0</v>
      </c>
      <c r="CX139" s="7">
        <v>0</v>
      </c>
      <c r="CY139" s="7">
        <v>0</v>
      </c>
      <c r="CZ139" s="7">
        <f>IF(AND(DQ139&gt;0,DU139&gt;0),4,0)</f>
        <v>0</v>
      </c>
      <c r="DA139" s="7">
        <f>IF(AND(ED139&gt;0,EI139&gt;0,EN139&gt;0),4,0)</f>
        <v>4</v>
      </c>
      <c r="DB139" s="7">
        <f>IF(SUM(BV139,BX139,CA139,CB139,CD139,CG139,CJ139,CK139,CM139,CO139)&gt;-1,4,0)</f>
        <v>0</v>
      </c>
      <c r="DC139" s="7">
        <f>IF(FA139&gt;0,4,0)</f>
        <v>0</v>
      </c>
      <c r="DD139" s="6"/>
      <c r="DE139" s="10">
        <f>SUM(AR139:DD139)</f>
        <v>-68</v>
      </c>
      <c r="DF139" s="10">
        <v>50</v>
      </c>
      <c r="DG139" s="17">
        <f>DE139+DF139</f>
        <v>-18</v>
      </c>
      <c r="DH139" s="1">
        <v>20</v>
      </c>
      <c r="DI139" s="18">
        <v>0</v>
      </c>
      <c r="DJ139" s="18">
        <v>0</v>
      </c>
      <c r="DK139" s="29">
        <f>AVERAGE(DI139:DJ139)</f>
        <v>0</v>
      </c>
      <c r="DL139" s="1">
        <v>0</v>
      </c>
      <c r="DM139" s="29">
        <v>0</v>
      </c>
      <c r="DN139" s="1">
        <v>0</v>
      </c>
      <c r="DO139" s="1">
        <v>0</v>
      </c>
      <c r="DP139" s="1">
        <f>IF(DO139&gt;68, 68, DO139)</f>
        <v>0</v>
      </c>
      <c r="DQ139" s="1">
        <f>MAX(DN139,DP139)</f>
        <v>0</v>
      </c>
      <c r="DR139" s="29">
        <v>0</v>
      </c>
      <c r="DS139" s="29"/>
      <c r="DT139" s="29">
        <f>IF(DS139&gt;68,68,DS139)</f>
        <v>0</v>
      </c>
      <c r="DU139" s="29">
        <f>MAX(DR139,DT139)</f>
        <v>0</v>
      </c>
      <c r="DV139" s="18">
        <v>0</v>
      </c>
      <c r="DW139" s="18">
        <v>0</v>
      </c>
      <c r="DX139" s="1"/>
      <c r="DY139" s="15">
        <f>AVERAGE(DH139,DK139:DM139, DQ139, DU139)</f>
        <v>3.3333333333333335</v>
      </c>
      <c r="DZ139" s="1">
        <v>0</v>
      </c>
      <c r="EA139" s="1">
        <v>26.67</v>
      </c>
      <c r="EB139" s="1">
        <v>0</v>
      </c>
      <c r="EC139" s="1">
        <f>IF(EB139&gt;68,68,EB139)</f>
        <v>0</v>
      </c>
      <c r="ED139" s="1">
        <f>MAX(DZ139:EA139,EC139)</f>
        <v>26.67</v>
      </c>
      <c r="EE139" s="29">
        <v>0</v>
      </c>
      <c r="EF139" s="29">
        <v>86.67</v>
      </c>
      <c r="EG139" s="29">
        <v>0</v>
      </c>
      <c r="EH139" s="29">
        <f>IF(EG139&gt;68,68,EG139)</f>
        <v>0</v>
      </c>
      <c r="EI139" s="29">
        <f>MAX(EE139:EF139)</f>
        <v>86.67</v>
      </c>
      <c r="EJ139" s="1">
        <v>0</v>
      </c>
      <c r="EK139" s="1">
        <v>86.67</v>
      </c>
      <c r="EL139" s="1">
        <v>0</v>
      </c>
      <c r="EM139" s="1">
        <f>IF(EL139&gt;68,68,EL139)</f>
        <v>0</v>
      </c>
      <c r="EN139" s="1">
        <f>MAX(EJ139:EK139,EM139)</f>
        <v>86.67</v>
      </c>
      <c r="EO139" s="29">
        <v>0</v>
      </c>
      <c r="EP139" s="29">
        <v>0</v>
      </c>
      <c r="EQ139" s="29"/>
      <c r="ER139" s="15">
        <f>AVERAGE(ED139,EI139,EN139,EQ139)</f>
        <v>66.67</v>
      </c>
      <c r="ES139" s="1">
        <v>0</v>
      </c>
      <c r="ET139" s="1">
        <v>0</v>
      </c>
      <c r="EU139" s="1">
        <f>MIN(MAX(ES139:ET139)+0.2*FA139, 100)</f>
        <v>0</v>
      </c>
      <c r="EV139" s="29">
        <v>0</v>
      </c>
      <c r="EW139" s="29">
        <v>0</v>
      </c>
      <c r="EX139" s="29">
        <f>MIN(MAX(EV139:EW139)+0.15*FA139, 100)</f>
        <v>0</v>
      </c>
      <c r="EY139" s="1">
        <v>0</v>
      </c>
      <c r="EZ139" s="1">
        <v>0</v>
      </c>
      <c r="FA139" s="1">
        <f>MAX(EY139:EZ139)</f>
        <v>0</v>
      </c>
      <c r="FB139" s="15">
        <f>AVERAGE(EU139,EX139,FA139)</f>
        <v>0</v>
      </c>
      <c r="FC139" s="3">
        <v>0.25</v>
      </c>
      <c r="FD139" s="3">
        <v>0.2</v>
      </c>
      <c r="FE139" s="3">
        <v>0.25</v>
      </c>
      <c r="FF139" s="3">
        <v>0.3</v>
      </c>
      <c r="FG139" s="25">
        <f>MIN(IF(C139="Yes",AQ139+DG139,0),100)</f>
        <v>-17.5</v>
      </c>
      <c r="FH139" s="25">
        <f>IF(FL139&lt;0,FG139+FL139*-4,FG139)</f>
        <v>-17.5</v>
      </c>
      <c r="FI139" s="25">
        <f>MIN(IF(C139="Yes",AQ139+DY139,0), 100)</f>
        <v>3.8333333333333335</v>
      </c>
      <c r="FJ139" s="25">
        <f>MIN(IF(C139="Yes",AQ139+ER139,0),100)</f>
        <v>67.17</v>
      </c>
      <c r="FK139" s="25">
        <f>MIN(IF(C139="Yes",AQ139+FB139,0), 100)</f>
        <v>0.5</v>
      </c>
      <c r="FL139" s="26">
        <f>FC139*FG139+FD139*FI139+FE139*FJ139+FF139*FK139</f>
        <v>13.334166666666667</v>
      </c>
      <c r="FM139" s="26">
        <f>FC139*FH139+FD139*FI139+FE139*FJ139+FF139*FK139</f>
        <v>13.334166666666667</v>
      </c>
    </row>
    <row r="140" spans="1:169" customFormat="1" x14ac:dyDescent="0.3">
      <c r="A140">
        <v>1402019106</v>
      </c>
      <c r="B140" t="s">
        <v>105</v>
      </c>
      <c r="C140" s="2" t="s">
        <v>107</v>
      </c>
      <c r="D140" s="6">
        <v>1</v>
      </c>
      <c r="E140" s="6"/>
      <c r="F140" s="7"/>
      <c r="G140" s="7">
        <v>1</v>
      </c>
      <c r="H140" s="6"/>
      <c r="I140" s="6"/>
      <c r="J140" s="7"/>
      <c r="K140" s="7"/>
      <c r="L140" s="6"/>
      <c r="M140" s="8"/>
      <c r="N140" s="7"/>
      <c r="O140" s="7"/>
      <c r="P140" s="6"/>
      <c r="Q140" s="8"/>
      <c r="R140" s="7"/>
      <c r="S140" s="7"/>
      <c r="T140" s="6"/>
      <c r="U140" s="6"/>
      <c r="V140" s="7"/>
      <c r="W140" s="7"/>
      <c r="X140" s="6"/>
      <c r="Y140" s="6"/>
      <c r="Z140" s="7"/>
      <c r="AA140" s="7"/>
      <c r="AB140" s="6"/>
      <c r="AC140" s="6"/>
      <c r="AD140" s="7"/>
      <c r="AE140" s="8"/>
      <c r="AF140" s="10">
        <v>14</v>
      </c>
      <c r="AG140" s="10">
        <v>10</v>
      </c>
      <c r="AH140" s="10">
        <f>COUNT(D140:AE140)</f>
        <v>2</v>
      </c>
      <c r="AI140" s="22">
        <f>IF(C140="Yes",(AF140-AH140+(DG140-50)/AG140)/AF140,0)</f>
        <v>0.5714285714285714</v>
      </c>
      <c r="AJ140" s="11">
        <f>SUM(D140:AE140)</f>
        <v>2</v>
      </c>
      <c r="AK140" s="10">
        <f>MAX(AJ140-AL140-AM140,0)*-1</f>
        <v>0</v>
      </c>
      <c r="AL140" s="10">
        <v>10</v>
      </c>
      <c r="AM140" s="10">
        <v>3</v>
      </c>
      <c r="AN140" s="7">
        <f>AJ140+AK140+AO140</f>
        <v>2</v>
      </c>
      <c r="AO140" s="6"/>
      <c r="AP140" s="3">
        <v>0.5</v>
      </c>
      <c r="AQ140" s="15">
        <f>MIN(AN140,AL140)*AP140</f>
        <v>1</v>
      </c>
      <c r="AR140" s="6">
        <v>0</v>
      </c>
      <c r="AS140" s="6">
        <v>0</v>
      </c>
      <c r="AT140" s="6">
        <v>0</v>
      </c>
      <c r="AU140" s="6">
        <v>0</v>
      </c>
      <c r="AV140" s="7"/>
      <c r="AW140" s="7">
        <v>0</v>
      </c>
      <c r="AX140" s="7"/>
      <c r="AY140" s="7">
        <v>-5</v>
      </c>
      <c r="AZ140" s="6"/>
      <c r="BA140" s="6">
        <v>0</v>
      </c>
      <c r="BB140" s="6"/>
      <c r="BC140" s="6">
        <v>0</v>
      </c>
      <c r="BD140" s="7"/>
      <c r="BE140" s="7">
        <f>IF(ED140&gt;=70, 5, 0)</f>
        <v>0</v>
      </c>
      <c r="BF140" s="7"/>
      <c r="BG140" s="7"/>
      <c r="BH140" s="7">
        <v>-5</v>
      </c>
      <c r="BI140" s="6"/>
      <c r="BJ140" s="6">
        <f>IF(EU140&gt;=70, 6, 0)</f>
        <v>0</v>
      </c>
      <c r="BK140" s="6">
        <v>-5</v>
      </c>
      <c r="BL140" s="7">
        <v>0</v>
      </c>
      <c r="BM140" s="7">
        <v>-5</v>
      </c>
      <c r="BN140" s="7">
        <v>0</v>
      </c>
      <c r="BO140" s="6"/>
      <c r="BP140" s="6">
        <f>IF(EX140&gt;=70, 6, 0)</f>
        <v>0</v>
      </c>
      <c r="BQ140" s="6">
        <v>0</v>
      </c>
      <c r="BR140" s="7"/>
      <c r="BS140" s="7">
        <v>-5</v>
      </c>
      <c r="BT140" s="7">
        <v>-5</v>
      </c>
      <c r="BU140" s="6"/>
      <c r="BV140" s="6">
        <v>0</v>
      </c>
      <c r="BW140" s="6">
        <f>IF(EI140&gt;=70, 5, 0)</f>
        <v>0</v>
      </c>
      <c r="BX140" s="6">
        <v>0</v>
      </c>
      <c r="BY140" s="6">
        <v>0</v>
      </c>
      <c r="BZ140" s="6">
        <v>0</v>
      </c>
      <c r="CA140" s="6">
        <v>0</v>
      </c>
      <c r="CB140" s="6">
        <v>0</v>
      </c>
      <c r="CC140" s="6">
        <v>0</v>
      </c>
      <c r="CD140" s="6">
        <v>0</v>
      </c>
      <c r="CE140" s="6">
        <v>0</v>
      </c>
      <c r="CF140" s="6">
        <v>0</v>
      </c>
      <c r="CG140" s="6">
        <v>0</v>
      </c>
      <c r="CH140" s="6">
        <v>0</v>
      </c>
      <c r="CI140" s="6">
        <v>0</v>
      </c>
      <c r="CJ140" s="7">
        <v>0</v>
      </c>
      <c r="CK140" s="7">
        <v>0</v>
      </c>
      <c r="CL140" s="7">
        <v>0</v>
      </c>
      <c r="CM140" s="6">
        <v>-5</v>
      </c>
      <c r="CN140" s="6">
        <f>IF(EQ140&gt;=70, 5, 0)</f>
        <v>0</v>
      </c>
      <c r="CO140" s="6">
        <v>-5</v>
      </c>
      <c r="CP140" s="6"/>
      <c r="CQ140" s="6">
        <v>-5</v>
      </c>
      <c r="CR140" s="7"/>
      <c r="CS140" s="7">
        <f>IF(FA140&gt;=70, 6, 0)</f>
        <v>0</v>
      </c>
      <c r="CT140" s="7">
        <v>-5</v>
      </c>
      <c r="CU140" s="6"/>
      <c r="CV140" s="7">
        <v>0</v>
      </c>
      <c r="CW140" s="7">
        <v>0</v>
      </c>
      <c r="CX140" s="7">
        <v>10</v>
      </c>
      <c r="CY140" s="7">
        <v>0</v>
      </c>
      <c r="CZ140" s="7">
        <f>IF(AND(DQ140&gt;0,DU140&gt;0),4,0)</f>
        <v>0</v>
      </c>
      <c r="DA140" s="7">
        <f>IF(AND(ED140&gt;0,EI140&gt;0,EN140&gt;0),4,0)</f>
        <v>0</v>
      </c>
      <c r="DB140" s="7">
        <f>IF(SUM(BV140,BX140,CA140,CB140,CD140,CG140,CJ140,CK140,CM140,CO140)&gt;-1,4,0)</f>
        <v>0</v>
      </c>
      <c r="DC140" s="7">
        <f>IF(FA140&gt;0,4,0)</f>
        <v>0</v>
      </c>
      <c r="DD140" s="6"/>
      <c r="DE140" s="10">
        <f>SUM(AR140:DD140)</f>
        <v>-40</v>
      </c>
      <c r="DF140" s="10">
        <v>50</v>
      </c>
      <c r="DG140" s="17">
        <f>DE140+DF140</f>
        <v>10</v>
      </c>
      <c r="DH140" s="1">
        <v>74.290000000000006</v>
      </c>
      <c r="DI140" s="18">
        <v>75</v>
      </c>
      <c r="DJ140" s="18">
        <v>50</v>
      </c>
      <c r="DK140" s="29">
        <f>AVERAGE(DI140:DJ140)</f>
        <v>62.5</v>
      </c>
      <c r="DL140" s="1">
        <v>0</v>
      </c>
      <c r="DM140" s="29">
        <v>0</v>
      </c>
      <c r="DN140" s="1">
        <v>0</v>
      </c>
      <c r="DO140" s="1">
        <v>0</v>
      </c>
      <c r="DP140" s="1">
        <f>IF(DO140&gt;68, 68, DO140)</f>
        <v>0</v>
      </c>
      <c r="DQ140" s="1">
        <f>MAX(DN140,DP140)</f>
        <v>0</v>
      </c>
      <c r="DR140" s="29">
        <v>0</v>
      </c>
      <c r="DS140" s="29"/>
      <c r="DT140" s="29">
        <f>IF(DS140&gt;68,68,DS140)</f>
        <v>0</v>
      </c>
      <c r="DU140" s="29">
        <f>MAX(DR140,DT140)</f>
        <v>0</v>
      </c>
      <c r="DV140" s="18">
        <v>0</v>
      </c>
      <c r="DW140" s="18">
        <v>0</v>
      </c>
      <c r="DX140" s="1"/>
      <c r="DY140" s="15">
        <f>AVERAGE(DH140,DK140:DM140, DQ140, DU140)</f>
        <v>22.798333333333336</v>
      </c>
      <c r="DZ140" s="1">
        <v>33.33</v>
      </c>
      <c r="EA140" s="1">
        <v>0</v>
      </c>
      <c r="EB140" s="1">
        <v>0</v>
      </c>
      <c r="EC140" s="1">
        <f>IF(EB140&gt;68,68,EB140)</f>
        <v>0</v>
      </c>
      <c r="ED140" s="1">
        <f>MAX(DZ140:EA140,EC140)</f>
        <v>33.33</v>
      </c>
      <c r="EE140" s="29">
        <v>0</v>
      </c>
      <c r="EF140" s="29">
        <v>0</v>
      </c>
      <c r="EG140" s="29">
        <v>0</v>
      </c>
      <c r="EH140" s="29">
        <f>IF(EG140&gt;68,68,EG140)</f>
        <v>0</v>
      </c>
      <c r="EI140" s="29">
        <f>MAX(EE140:EF140)</f>
        <v>0</v>
      </c>
      <c r="EJ140" s="1">
        <v>0</v>
      </c>
      <c r="EK140" s="1">
        <v>0</v>
      </c>
      <c r="EL140" s="1">
        <v>0</v>
      </c>
      <c r="EM140" s="1">
        <f>IF(EL140&gt;68,68,EL140)</f>
        <v>0</v>
      </c>
      <c r="EN140" s="1">
        <f>MAX(EJ140:EK140,EM140)</f>
        <v>0</v>
      </c>
      <c r="EO140" s="29">
        <v>0</v>
      </c>
      <c r="EP140" s="29">
        <v>0</v>
      </c>
      <c r="EQ140" s="29"/>
      <c r="ER140" s="15">
        <f>AVERAGE(ED140,EI140,EN140,EQ140)</f>
        <v>11.11</v>
      </c>
      <c r="ES140" s="1">
        <v>0</v>
      </c>
      <c r="ET140" s="1">
        <v>0</v>
      </c>
      <c r="EU140" s="1">
        <f>MIN(MAX(ES140:ET140)+0.2*FA140, 100)</f>
        <v>0</v>
      </c>
      <c r="EV140" s="29">
        <v>0</v>
      </c>
      <c r="EW140" s="29">
        <v>0</v>
      </c>
      <c r="EX140" s="29">
        <f>MIN(MAX(EV140:EW140)+0.15*FA140, 100)</f>
        <v>0</v>
      </c>
      <c r="EY140" s="1">
        <v>0</v>
      </c>
      <c r="EZ140" s="1">
        <v>0</v>
      </c>
      <c r="FA140" s="1">
        <f>MAX(EY140:EZ140)</f>
        <v>0</v>
      </c>
      <c r="FB140" s="15">
        <f>AVERAGE(EU140,EX140,FA140)</f>
        <v>0</v>
      </c>
      <c r="FC140" s="3">
        <v>0.25</v>
      </c>
      <c r="FD140" s="3">
        <v>0.2</v>
      </c>
      <c r="FE140" s="3">
        <v>0.25</v>
      </c>
      <c r="FF140" s="3">
        <v>0.3</v>
      </c>
      <c r="FG140" s="25">
        <f>MIN(IF(C140="Yes",AQ140+DG140,0),100)</f>
        <v>11</v>
      </c>
      <c r="FH140" s="25">
        <f>IF(FL140&lt;0,FG140+FL140*-4,FG140)</f>
        <v>11</v>
      </c>
      <c r="FI140" s="25">
        <f>MIN(IF(C140="Yes",AQ140+DY140,0), 100)</f>
        <v>23.798333333333336</v>
      </c>
      <c r="FJ140" s="25">
        <f>MIN(IF(C140="Yes",AQ140+ER140,0),100)</f>
        <v>12.11</v>
      </c>
      <c r="FK140" s="25">
        <f>MIN(IF(C140="Yes",AQ140+FB140,0), 100)</f>
        <v>1</v>
      </c>
      <c r="FL140" s="26">
        <f>FC140*FG140+FD140*FI140+FE140*FJ140+FF140*FK140</f>
        <v>10.837166666666668</v>
      </c>
      <c r="FM140" s="26">
        <f>FC140*FH140+FD140*FI140+FE140*FJ140+FF140*FK140</f>
        <v>10.837166666666668</v>
      </c>
    </row>
    <row r="141" spans="1:169" customFormat="1" x14ac:dyDescent="0.3">
      <c r="A141">
        <v>1402019043</v>
      </c>
      <c r="B141" t="s">
        <v>106</v>
      </c>
      <c r="C141" s="2" t="s">
        <v>107</v>
      </c>
      <c r="D141" s="6"/>
      <c r="E141" s="6"/>
      <c r="F141" s="7"/>
      <c r="G141" s="7"/>
      <c r="H141" s="6"/>
      <c r="I141" s="6"/>
      <c r="J141" s="7">
        <v>0</v>
      </c>
      <c r="K141" s="7"/>
      <c r="L141" s="6"/>
      <c r="M141" s="8"/>
      <c r="N141" s="7"/>
      <c r="O141" s="7"/>
      <c r="P141" s="6">
        <v>1</v>
      </c>
      <c r="Q141" s="8"/>
      <c r="R141" s="7"/>
      <c r="S141" s="7">
        <v>1</v>
      </c>
      <c r="T141" s="6"/>
      <c r="U141" s="16"/>
      <c r="V141" s="7">
        <v>1</v>
      </c>
      <c r="W141" s="7"/>
      <c r="X141" s="6"/>
      <c r="Y141" s="6"/>
      <c r="Z141" s="7"/>
      <c r="AA141" s="7"/>
      <c r="AB141" s="6"/>
      <c r="AC141" s="6"/>
      <c r="AD141" s="7"/>
      <c r="AE141" s="8"/>
      <c r="AF141" s="10">
        <v>14</v>
      </c>
      <c r="AG141" s="10">
        <v>10</v>
      </c>
      <c r="AH141" s="10">
        <f>COUNT(D141:AE141)</f>
        <v>4</v>
      </c>
      <c r="AI141" s="22">
        <f>IF(C141="Yes",(AF141-AH141+(DG141-50)/AG141)/AF141,0)</f>
        <v>0.44285714285714289</v>
      </c>
      <c r="AJ141" s="11">
        <f>SUM(D141:AE141)</f>
        <v>3</v>
      </c>
      <c r="AK141" s="10">
        <f>MAX(AJ141-AL141-AM141,0)*-1</f>
        <v>0</v>
      </c>
      <c r="AL141" s="10">
        <v>10</v>
      </c>
      <c r="AM141" s="10">
        <v>3</v>
      </c>
      <c r="AN141" s="7">
        <f>AJ141+AK141+AO141</f>
        <v>3</v>
      </c>
      <c r="AO141" s="6"/>
      <c r="AP141" s="3">
        <v>0.5</v>
      </c>
      <c r="AQ141" s="15">
        <f>MIN(AN141,AL141)*AP141</f>
        <v>1.5</v>
      </c>
      <c r="AR141" s="6">
        <v>0</v>
      </c>
      <c r="AS141" s="6">
        <v>0</v>
      </c>
      <c r="AT141" s="6">
        <v>0</v>
      </c>
      <c r="AU141" s="6">
        <v>0</v>
      </c>
      <c r="AV141" s="7"/>
      <c r="AW141" s="7">
        <v>0</v>
      </c>
      <c r="AX141" s="7"/>
      <c r="AY141" s="7">
        <v>-5</v>
      </c>
      <c r="AZ141" s="6"/>
      <c r="BA141" s="6">
        <v>3</v>
      </c>
      <c r="BB141" s="6"/>
      <c r="BC141" s="6">
        <v>0</v>
      </c>
      <c r="BD141" s="7"/>
      <c r="BE141" s="7">
        <f>IF(ED141&gt;=70, 5, 0)</f>
        <v>0</v>
      </c>
      <c r="BF141" s="7"/>
      <c r="BG141" s="7"/>
      <c r="BH141" s="7">
        <v>-5</v>
      </c>
      <c r="BI141" s="6"/>
      <c r="BJ141" s="6">
        <f>IF(EU141&gt;=70, 6, 0)</f>
        <v>0</v>
      </c>
      <c r="BK141" s="6">
        <v>-5</v>
      </c>
      <c r="BL141" s="7">
        <v>-5</v>
      </c>
      <c r="BM141" s="7">
        <v>-5</v>
      </c>
      <c r="BN141" s="7">
        <v>-5</v>
      </c>
      <c r="BO141" s="6"/>
      <c r="BP141" s="6">
        <f>IF(EX141&gt;=70, 6, 0)</f>
        <v>0</v>
      </c>
      <c r="BQ141" s="6">
        <v>0</v>
      </c>
      <c r="BR141" s="7"/>
      <c r="BS141" s="7">
        <v>0</v>
      </c>
      <c r="BT141" s="7">
        <v>-5</v>
      </c>
      <c r="BU141" s="6">
        <v>5</v>
      </c>
      <c r="BV141" s="6">
        <v>0</v>
      </c>
      <c r="BW141" s="6">
        <f>IF(EI141&gt;=70, 5, 0)</f>
        <v>0</v>
      </c>
      <c r="BX141" s="6">
        <v>-5</v>
      </c>
      <c r="BY141" s="6">
        <v>0</v>
      </c>
      <c r="BZ141" s="6">
        <v>0</v>
      </c>
      <c r="CA141" s="6">
        <v>0</v>
      </c>
      <c r="CB141" s="6">
        <v>0</v>
      </c>
      <c r="CC141" s="6">
        <v>0</v>
      </c>
      <c r="CD141" s="6">
        <v>0</v>
      </c>
      <c r="CE141" s="6">
        <v>0</v>
      </c>
      <c r="CF141" s="6">
        <v>0</v>
      </c>
      <c r="CG141" s="6">
        <v>0</v>
      </c>
      <c r="CH141" s="6">
        <v>0</v>
      </c>
      <c r="CI141" s="6">
        <v>-5</v>
      </c>
      <c r="CJ141" s="7">
        <v>0</v>
      </c>
      <c r="CK141" s="7">
        <v>-5</v>
      </c>
      <c r="CL141" s="7">
        <v>0</v>
      </c>
      <c r="CM141" s="6">
        <v>0</v>
      </c>
      <c r="CN141" s="6">
        <f>IF(EQ141&gt;=70, 5, 0)</f>
        <v>0</v>
      </c>
      <c r="CO141" s="6">
        <v>0</v>
      </c>
      <c r="CP141" s="6"/>
      <c r="CQ141" s="6">
        <v>0</v>
      </c>
      <c r="CR141" s="7"/>
      <c r="CS141" s="7">
        <f>IF(FA141&gt;=70, 6, 0)</f>
        <v>0</v>
      </c>
      <c r="CT141" s="7">
        <v>0</v>
      </c>
      <c r="CU141" s="6"/>
      <c r="CV141" s="7">
        <v>0</v>
      </c>
      <c r="CW141" s="7">
        <v>0</v>
      </c>
      <c r="CX141" s="7">
        <v>0</v>
      </c>
      <c r="CY141" s="7">
        <v>0</v>
      </c>
      <c r="CZ141" s="7">
        <f>IF(AND(DQ141&gt;0,DU141&gt;0),4,0)</f>
        <v>0</v>
      </c>
      <c r="DA141" s="7">
        <f>IF(AND(ED141&gt;0,EI141&gt;0,EN141&gt;0),4,0)</f>
        <v>4</v>
      </c>
      <c r="DB141" s="7">
        <f>IF(SUM(BV141,BX141,CA141,CB141,CD141,CG141,CJ141,CK141,CM141,CO141)&gt;-1,4,0)</f>
        <v>0</v>
      </c>
      <c r="DC141" s="7">
        <f>IF(FA141&gt;0,4,0)</f>
        <v>0</v>
      </c>
      <c r="DD141" s="6"/>
      <c r="DE141" s="10">
        <f>SUM(AR141:DD141)</f>
        <v>-38</v>
      </c>
      <c r="DF141" s="10">
        <v>50</v>
      </c>
      <c r="DG141" s="17">
        <f>DE141+DF141</f>
        <v>12</v>
      </c>
      <c r="DH141" s="1">
        <v>17.14</v>
      </c>
      <c r="DI141" s="18">
        <v>0</v>
      </c>
      <c r="DJ141" s="18">
        <v>0</v>
      </c>
      <c r="DK141" s="29">
        <f>AVERAGE(DI141:DJ141)</f>
        <v>0</v>
      </c>
      <c r="DL141" s="1">
        <v>0</v>
      </c>
      <c r="DM141" s="29">
        <v>45</v>
      </c>
      <c r="DN141" s="1">
        <v>0</v>
      </c>
      <c r="DO141" s="1">
        <v>0</v>
      </c>
      <c r="DP141" s="1">
        <f>IF(DO141&gt;68, 68, DO141)</f>
        <v>0</v>
      </c>
      <c r="DQ141" s="1">
        <f>MAX(DN141,DP141)</f>
        <v>0</v>
      </c>
      <c r="DR141" s="29">
        <v>0</v>
      </c>
      <c r="DS141" s="29"/>
      <c r="DT141" s="29">
        <f>IF(DS141&gt;68,68,DS141)</f>
        <v>0</v>
      </c>
      <c r="DU141" s="29">
        <f>MAX(DR141,DT141)</f>
        <v>0</v>
      </c>
      <c r="DV141" s="18">
        <v>0</v>
      </c>
      <c r="DW141" s="18">
        <v>0</v>
      </c>
      <c r="DX141" s="1"/>
      <c r="DY141" s="15">
        <f>AVERAGE(DH141,DK141:DM141, DQ141, DU141)</f>
        <v>10.356666666666667</v>
      </c>
      <c r="DZ141" s="1">
        <v>20</v>
      </c>
      <c r="EA141" s="1">
        <v>0</v>
      </c>
      <c r="EB141" s="1">
        <v>0</v>
      </c>
      <c r="EC141" s="1">
        <f>IF(EB141&gt;68,68,EB141)</f>
        <v>0</v>
      </c>
      <c r="ED141" s="1">
        <f>MAX(DZ141:EA141,EC141)</f>
        <v>20</v>
      </c>
      <c r="EE141" s="29">
        <v>5.56</v>
      </c>
      <c r="EF141" s="29">
        <v>6.67</v>
      </c>
      <c r="EG141" s="29">
        <v>0</v>
      </c>
      <c r="EH141" s="29">
        <f>IF(EG141&gt;68,68,EG141)</f>
        <v>0</v>
      </c>
      <c r="EI141" s="29">
        <f>MAX(EE141:EF141)</f>
        <v>6.67</v>
      </c>
      <c r="EJ141" s="1">
        <v>5.56</v>
      </c>
      <c r="EK141" s="1">
        <v>13.33</v>
      </c>
      <c r="EL141" s="1">
        <v>0</v>
      </c>
      <c r="EM141" s="1">
        <f>IF(EL141&gt;68,68,EL141)</f>
        <v>0</v>
      </c>
      <c r="EN141" s="1">
        <f>MAX(EJ141:EK141,EM141)</f>
        <v>13.33</v>
      </c>
      <c r="EO141" s="29">
        <v>0</v>
      </c>
      <c r="EP141" s="29">
        <v>0</v>
      </c>
      <c r="EQ141" s="29"/>
      <c r="ER141" s="15">
        <f>AVERAGE(ED141,EI141,EN141,EQ141)</f>
        <v>13.333333333333334</v>
      </c>
      <c r="ES141" s="1">
        <v>0</v>
      </c>
      <c r="ET141" s="1">
        <v>0</v>
      </c>
      <c r="EU141" s="1">
        <f>MIN(MAX(ES141:ET141)+0.2*FA141, 100)</f>
        <v>0</v>
      </c>
      <c r="EV141" s="29">
        <v>8.33</v>
      </c>
      <c r="EW141" s="29">
        <v>0</v>
      </c>
      <c r="EX141" s="29">
        <f>MIN(MAX(EV141:EW141)+0.15*FA141, 100)</f>
        <v>8.33</v>
      </c>
      <c r="EY141" s="1">
        <v>0</v>
      </c>
      <c r="EZ141" s="1">
        <v>0</v>
      </c>
      <c r="FA141" s="1">
        <f>MAX(EY141:EZ141)</f>
        <v>0</v>
      </c>
      <c r="FB141" s="15">
        <f>AVERAGE(EU141,EX141,FA141)</f>
        <v>2.7766666666666668</v>
      </c>
      <c r="FC141" s="3">
        <v>0.25</v>
      </c>
      <c r="FD141" s="3">
        <v>0.2</v>
      </c>
      <c r="FE141" s="3">
        <v>0.25</v>
      </c>
      <c r="FF141" s="3">
        <v>0.3</v>
      </c>
      <c r="FG141" s="25">
        <f>MIN(IF(C141="Yes",AQ141+DG141,0),100)</f>
        <v>13.5</v>
      </c>
      <c r="FH141" s="25">
        <f>IF(FL141&lt;0,FG141+FL141*-4,FG141)</f>
        <v>13.5</v>
      </c>
      <c r="FI141" s="25">
        <f>MIN(IF(C141="Yes",AQ141+DY141,0), 100)</f>
        <v>11.856666666666667</v>
      </c>
      <c r="FJ141" s="25">
        <f>MIN(IF(C141="Yes",AQ141+ER141,0),100)</f>
        <v>14.833333333333334</v>
      </c>
      <c r="FK141" s="25">
        <f>MIN(IF(C141="Yes",AQ141+FB141,0), 100)</f>
        <v>4.2766666666666673</v>
      </c>
      <c r="FL141" s="26">
        <f>FC141*FG141+FD141*FI141+FE141*FJ141+FF141*FK141</f>
        <v>10.737666666666668</v>
      </c>
      <c r="FM141" s="26">
        <f>FC141*FH141+FD141*FI141+FE141*FJ141+FF141*FK141</f>
        <v>10.737666666666668</v>
      </c>
    </row>
    <row r="142" spans="1:169" customFormat="1" x14ac:dyDescent="0.3">
      <c r="A142">
        <v>1402019027</v>
      </c>
      <c r="B142" t="s">
        <v>105</v>
      </c>
      <c r="C142" s="2" t="s">
        <v>107</v>
      </c>
      <c r="D142" s="6"/>
      <c r="E142" s="6"/>
      <c r="F142" s="7"/>
      <c r="G142" s="7"/>
      <c r="H142" s="6">
        <v>0</v>
      </c>
      <c r="I142" s="6"/>
      <c r="J142" s="7"/>
      <c r="K142" s="7"/>
      <c r="L142" s="6"/>
      <c r="M142" s="8"/>
      <c r="N142" s="7"/>
      <c r="O142" s="7"/>
      <c r="P142" s="6"/>
      <c r="Q142" s="8"/>
      <c r="R142" s="7">
        <v>1</v>
      </c>
      <c r="S142" s="7"/>
      <c r="T142" s="6">
        <v>1</v>
      </c>
      <c r="U142" s="16"/>
      <c r="V142" s="7"/>
      <c r="W142" s="7"/>
      <c r="X142" s="6"/>
      <c r="Y142" s="6"/>
      <c r="Z142" s="7"/>
      <c r="AA142" s="7"/>
      <c r="AB142" s="6"/>
      <c r="AC142" s="6"/>
      <c r="AD142" s="7"/>
      <c r="AE142" s="8"/>
      <c r="AF142" s="10">
        <v>14</v>
      </c>
      <c r="AG142" s="10">
        <v>10</v>
      </c>
      <c r="AH142" s="10">
        <f>COUNT(D142:AE142)</f>
        <v>3</v>
      </c>
      <c r="AI142" s="22">
        <f>IF(C142="Yes",(AF142-AH142+(DG142-50)/AG142)/AF142,0)</f>
        <v>0.32857142857142857</v>
      </c>
      <c r="AJ142" s="11">
        <f>SUM(D142:AE142)</f>
        <v>2</v>
      </c>
      <c r="AK142" s="10">
        <f>MAX(AJ142-AL142-AM142,0)*-1</f>
        <v>0</v>
      </c>
      <c r="AL142" s="10">
        <v>10</v>
      </c>
      <c r="AM142" s="10">
        <v>3</v>
      </c>
      <c r="AN142" s="7">
        <f>AJ142+AK142+AO142</f>
        <v>2</v>
      </c>
      <c r="AO142" s="6"/>
      <c r="AP142" s="3">
        <v>0.5</v>
      </c>
      <c r="AQ142" s="15">
        <f>MIN(AN142,AL142)*AP142</f>
        <v>1</v>
      </c>
      <c r="AR142" s="6">
        <v>0</v>
      </c>
      <c r="AS142" s="6">
        <v>0</v>
      </c>
      <c r="AT142" s="6">
        <v>1</v>
      </c>
      <c r="AU142" s="6">
        <v>0</v>
      </c>
      <c r="AV142" s="7"/>
      <c r="AW142" s="7">
        <v>0</v>
      </c>
      <c r="AX142" s="7"/>
      <c r="AY142" s="7">
        <v>-5</v>
      </c>
      <c r="AZ142" s="6"/>
      <c r="BA142" s="6">
        <v>0</v>
      </c>
      <c r="BB142" s="6"/>
      <c r="BC142" s="6">
        <v>0</v>
      </c>
      <c r="BD142" s="7"/>
      <c r="BE142" s="7">
        <f>IF(ED142&gt;=70, 5, 0)</f>
        <v>0</v>
      </c>
      <c r="BF142" s="7"/>
      <c r="BG142" s="7"/>
      <c r="BH142" s="7">
        <v>0</v>
      </c>
      <c r="BI142" s="6"/>
      <c r="BJ142" s="6">
        <f>IF(EU142&gt;=70, 6, 0)</f>
        <v>0</v>
      </c>
      <c r="BK142" s="6">
        <v>-5</v>
      </c>
      <c r="BL142" s="7">
        <v>-5</v>
      </c>
      <c r="BM142" s="7">
        <v>-5</v>
      </c>
      <c r="BN142" s="7">
        <v>-5</v>
      </c>
      <c r="BO142" s="6"/>
      <c r="BP142" s="6">
        <f>IF(EX142&gt;=70, 6, 0)</f>
        <v>0</v>
      </c>
      <c r="BQ142" s="6">
        <v>-5</v>
      </c>
      <c r="BR142" s="7"/>
      <c r="BS142" s="7">
        <v>-5</v>
      </c>
      <c r="BT142" s="7">
        <v>-5</v>
      </c>
      <c r="BU142" s="6">
        <v>5</v>
      </c>
      <c r="BV142" s="6">
        <v>0</v>
      </c>
      <c r="BW142" s="6">
        <f>IF(EI142&gt;=70, 5, 0)</f>
        <v>0</v>
      </c>
      <c r="BX142" s="6">
        <v>-5</v>
      </c>
      <c r="BY142" s="6">
        <v>0</v>
      </c>
      <c r="BZ142" s="6">
        <v>0</v>
      </c>
      <c r="CA142" s="6">
        <v>0</v>
      </c>
      <c r="CB142" s="6">
        <v>0</v>
      </c>
      <c r="CC142" s="6">
        <v>0</v>
      </c>
      <c r="CD142" s="6">
        <v>0</v>
      </c>
      <c r="CE142" s="6">
        <v>0</v>
      </c>
      <c r="CF142" s="6">
        <v>0</v>
      </c>
      <c r="CG142" s="6">
        <v>0</v>
      </c>
      <c r="CH142" s="6">
        <v>0</v>
      </c>
      <c r="CI142" s="6">
        <v>-5</v>
      </c>
      <c r="CJ142" s="7">
        <v>-5</v>
      </c>
      <c r="CK142" s="7">
        <v>-5</v>
      </c>
      <c r="CL142" s="7">
        <v>-5</v>
      </c>
      <c r="CM142" s="6">
        <v>-5</v>
      </c>
      <c r="CN142" s="6">
        <f>IF(EQ142&gt;=70, 5, 0)</f>
        <v>0</v>
      </c>
      <c r="CO142" s="6">
        <v>-5</v>
      </c>
      <c r="CP142" s="6"/>
      <c r="CQ142" s="6">
        <v>-5</v>
      </c>
      <c r="CR142" s="7"/>
      <c r="CS142" s="7">
        <f>IF(FA142&gt;=70, 6, 0)</f>
        <v>0</v>
      </c>
      <c r="CT142" s="7">
        <v>-5</v>
      </c>
      <c r="CU142" s="6"/>
      <c r="CV142" s="7">
        <v>0</v>
      </c>
      <c r="CW142" s="7">
        <v>0</v>
      </c>
      <c r="CX142" s="7">
        <v>0</v>
      </c>
      <c r="CY142" s="7">
        <v>0</v>
      </c>
      <c r="CZ142" s="7">
        <f>IF(AND(DQ142&gt;0,DU142&gt;0),4,0)</f>
        <v>0</v>
      </c>
      <c r="DA142" s="7">
        <f>IF(AND(ED142&gt;0,EI142&gt;0,EN142&gt;0),4,0)</f>
        <v>0</v>
      </c>
      <c r="DB142" s="7">
        <f>IF(SUM(BV142,BX142,CA142,CB142,CD142,CG142,CJ142,CK142,CM142,CO142)&gt;-1,4,0)</f>
        <v>0</v>
      </c>
      <c r="DC142" s="7">
        <f>IF(FA142&gt;0,4,0)</f>
        <v>0</v>
      </c>
      <c r="DD142" s="6">
        <v>15</v>
      </c>
      <c r="DE142" s="10">
        <f>SUM(AR142:DD142)</f>
        <v>-64</v>
      </c>
      <c r="DF142" s="10">
        <v>50</v>
      </c>
      <c r="DG142" s="17">
        <f>DE142+DF142</f>
        <v>-14</v>
      </c>
      <c r="DH142" s="1">
        <v>71.430000000000007</v>
      </c>
      <c r="DI142" s="18">
        <v>0</v>
      </c>
      <c r="DJ142" s="18">
        <v>0</v>
      </c>
      <c r="DK142" s="29">
        <f>AVERAGE(DI142:DJ142)</f>
        <v>0</v>
      </c>
      <c r="DL142" s="1">
        <v>0</v>
      </c>
      <c r="DM142" s="29">
        <v>85</v>
      </c>
      <c r="DN142" s="1">
        <v>0</v>
      </c>
      <c r="DO142" s="1">
        <v>0</v>
      </c>
      <c r="DP142" s="1">
        <f>IF(DO142&gt;68, 68, DO142)</f>
        <v>0</v>
      </c>
      <c r="DQ142" s="1">
        <f>MAX(DN142,DP142)</f>
        <v>0</v>
      </c>
      <c r="DR142" s="29">
        <v>0</v>
      </c>
      <c r="DS142" s="29"/>
      <c r="DT142" s="29">
        <f>IF(DS142&gt;68,68,DS142)</f>
        <v>0</v>
      </c>
      <c r="DU142" s="29">
        <f>MAX(DR142,DT142)</f>
        <v>0</v>
      </c>
      <c r="DV142" s="18">
        <v>0</v>
      </c>
      <c r="DW142" s="18">
        <v>0</v>
      </c>
      <c r="DX142" s="1"/>
      <c r="DY142" s="15">
        <f>AVERAGE(DH142,DK142:DM142, DQ142, DU142)</f>
        <v>26.071666666666669</v>
      </c>
      <c r="DZ142" s="1">
        <v>60</v>
      </c>
      <c r="EA142" s="1">
        <v>0</v>
      </c>
      <c r="EB142" s="1">
        <v>0</v>
      </c>
      <c r="EC142" s="1">
        <f>IF(EB142&gt;68,68,EB142)</f>
        <v>0</v>
      </c>
      <c r="ED142" s="1">
        <f>MAX(DZ142:EA142,EC142)</f>
        <v>60</v>
      </c>
      <c r="EE142" s="29">
        <v>0</v>
      </c>
      <c r="EF142" s="29">
        <v>0</v>
      </c>
      <c r="EG142" s="29">
        <v>0</v>
      </c>
      <c r="EH142" s="29">
        <f>IF(EG142&gt;68,68,EG142)</f>
        <v>0</v>
      </c>
      <c r="EI142" s="29">
        <f>MAX(EE142:EF142)</f>
        <v>0</v>
      </c>
      <c r="EJ142" s="1">
        <v>0</v>
      </c>
      <c r="EK142" s="1">
        <v>0</v>
      </c>
      <c r="EL142" s="1">
        <v>0</v>
      </c>
      <c r="EM142" s="1">
        <f>IF(EL142&gt;68,68,EL142)</f>
        <v>0</v>
      </c>
      <c r="EN142" s="1">
        <f>MAX(EJ142:EK142,EM142)</f>
        <v>0</v>
      </c>
      <c r="EO142" s="29">
        <v>0</v>
      </c>
      <c r="EP142" s="29">
        <v>0</v>
      </c>
      <c r="EQ142" s="29"/>
      <c r="ER142" s="15">
        <f>AVERAGE(ED142,EI142,EN142,EQ142)</f>
        <v>20</v>
      </c>
      <c r="ES142" s="1">
        <v>13.33</v>
      </c>
      <c r="ET142" s="1">
        <v>0</v>
      </c>
      <c r="EU142" s="1">
        <f>MIN(MAX(ES142:ET142)+0.2*FA142, 100)</f>
        <v>13.33</v>
      </c>
      <c r="EV142" s="29">
        <v>16.670000000000002</v>
      </c>
      <c r="EW142" s="29">
        <v>0</v>
      </c>
      <c r="EX142" s="29">
        <f>MIN(MAX(EV142:EW142)+0.15*FA142, 100)</f>
        <v>16.670000000000002</v>
      </c>
      <c r="EY142" s="1">
        <v>0</v>
      </c>
      <c r="EZ142" s="1">
        <v>0</v>
      </c>
      <c r="FA142" s="1">
        <f>MAX(EY142:EZ142)</f>
        <v>0</v>
      </c>
      <c r="FB142" s="15">
        <f>AVERAGE(EU142,EX142,FA142)</f>
        <v>10</v>
      </c>
      <c r="FC142" s="3">
        <v>0.25</v>
      </c>
      <c r="FD142" s="3">
        <v>0.2</v>
      </c>
      <c r="FE142" s="3">
        <v>0.25</v>
      </c>
      <c r="FF142" s="3">
        <v>0.3</v>
      </c>
      <c r="FG142" s="25">
        <f>MIN(IF(C142="Yes",AQ142+DG142,0),100)</f>
        <v>-13</v>
      </c>
      <c r="FH142" s="25">
        <f>IF(FL142&lt;0,FG142+FL142*-4,FG142)</f>
        <v>-13</v>
      </c>
      <c r="FI142" s="25">
        <f>MIN(IF(C142="Yes",AQ142+DY142,0), 100)</f>
        <v>27.071666666666669</v>
      </c>
      <c r="FJ142" s="25">
        <f>MIN(IF(C142="Yes",AQ142+ER142,0),100)</f>
        <v>21</v>
      </c>
      <c r="FK142" s="25">
        <f>MIN(IF(C142="Yes",AQ142+FB142,0), 100)</f>
        <v>11</v>
      </c>
      <c r="FL142" s="26">
        <f>FC142*FG142+FD142*FI142+FE142*FJ142+FF142*FK142</f>
        <v>10.714333333333334</v>
      </c>
      <c r="FM142" s="26">
        <f>FC142*FH142+FD142*FI142+FE142*FJ142+FF142*FK142</f>
        <v>10.714333333333334</v>
      </c>
    </row>
    <row r="143" spans="1:169" customFormat="1" x14ac:dyDescent="0.3">
      <c r="A143">
        <v>1402019126</v>
      </c>
      <c r="B143" t="s">
        <v>106</v>
      </c>
      <c r="C143" s="2" t="s">
        <v>107</v>
      </c>
      <c r="D143" s="6"/>
      <c r="E143" s="6"/>
      <c r="F143" s="7">
        <v>1</v>
      </c>
      <c r="G143" s="7"/>
      <c r="H143" s="6"/>
      <c r="I143" s="6">
        <v>1</v>
      </c>
      <c r="J143" s="7"/>
      <c r="K143" s="7"/>
      <c r="L143" s="6"/>
      <c r="M143" s="8"/>
      <c r="N143" s="7"/>
      <c r="O143" s="7"/>
      <c r="P143" s="6"/>
      <c r="Q143" s="8"/>
      <c r="R143" s="7"/>
      <c r="S143" s="7"/>
      <c r="T143" s="6"/>
      <c r="U143" s="6"/>
      <c r="V143" s="7"/>
      <c r="W143" s="7"/>
      <c r="X143" s="6"/>
      <c r="Y143" s="6"/>
      <c r="Z143" s="7"/>
      <c r="AA143" s="7"/>
      <c r="AB143" s="6"/>
      <c r="AC143" s="6"/>
      <c r="AD143" s="7"/>
      <c r="AE143" s="8"/>
      <c r="AF143" s="10">
        <v>14</v>
      </c>
      <c r="AG143" s="10">
        <v>10</v>
      </c>
      <c r="AH143" s="10">
        <f>COUNT(D143:AE143)</f>
        <v>2</v>
      </c>
      <c r="AI143" s="22">
        <f>IF(C143="Yes",(AF143-AH143+(DG143-50)/AG143)/AF143,0)</f>
        <v>0.39285714285714285</v>
      </c>
      <c r="AJ143" s="11">
        <f>SUM(D143:AE143)</f>
        <v>2</v>
      </c>
      <c r="AK143" s="10">
        <f>MAX(AJ143-AL143-AM143,0)*-1</f>
        <v>0</v>
      </c>
      <c r="AL143" s="10">
        <v>10</v>
      </c>
      <c r="AM143" s="10">
        <v>3</v>
      </c>
      <c r="AN143" s="7">
        <f>AJ143+AK143+AO143</f>
        <v>2</v>
      </c>
      <c r="AO143" s="6"/>
      <c r="AP143" s="3">
        <v>0.5</v>
      </c>
      <c r="AQ143" s="15">
        <f>MIN(AN143,AL143)*AP143</f>
        <v>1</v>
      </c>
      <c r="AR143" s="6">
        <v>0</v>
      </c>
      <c r="AS143" s="6">
        <v>0</v>
      </c>
      <c r="AT143" s="6">
        <v>1</v>
      </c>
      <c r="AU143" s="6">
        <v>0</v>
      </c>
      <c r="AV143" s="7"/>
      <c r="AW143" s="7">
        <v>0</v>
      </c>
      <c r="AX143" s="7"/>
      <c r="AY143" s="7">
        <v>0</v>
      </c>
      <c r="AZ143" s="6"/>
      <c r="BA143" s="6">
        <v>0</v>
      </c>
      <c r="BB143" s="6"/>
      <c r="BC143" s="6">
        <v>0</v>
      </c>
      <c r="BD143" s="7"/>
      <c r="BE143" s="7">
        <f>IF(ED143&gt;=70, 5, 0)</f>
        <v>0</v>
      </c>
      <c r="BF143" s="7"/>
      <c r="BG143" s="7"/>
      <c r="BH143" s="7">
        <v>0</v>
      </c>
      <c r="BI143" s="6"/>
      <c r="BJ143" s="6">
        <f>IF(EU143&gt;=70, 6, 0)</f>
        <v>0</v>
      </c>
      <c r="BK143" s="6">
        <v>0</v>
      </c>
      <c r="BL143" s="7">
        <v>-5</v>
      </c>
      <c r="BM143" s="7">
        <v>-5</v>
      </c>
      <c r="BN143" s="7">
        <v>-5</v>
      </c>
      <c r="BO143" s="6"/>
      <c r="BP143" s="6">
        <f>IF(EX143&gt;=70, 6, 0)</f>
        <v>0</v>
      </c>
      <c r="BQ143" s="6">
        <v>0</v>
      </c>
      <c r="BR143" s="7"/>
      <c r="BS143" s="7">
        <v>-5</v>
      </c>
      <c r="BT143" s="7">
        <v>-5</v>
      </c>
      <c r="BU143" s="6"/>
      <c r="BV143" s="6">
        <v>0</v>
      </c>
      <c r="BW143" s="6">
        <f>IF(EI143&gt;=70, 5, 0)</f>
        <v>0</v>
      </c>
      <c r="BX143" s="6">
        <v>-5</v>
      </c>
      <c r="BY143" s="6">
        <v>0</v>
      </c>
      <c r="BZ143" s="6">
        <v>0</v>
      </c>
      <c r="CA143" s="6">
        <v>0</v>
      </c>
      <c r="CB143" s="6">
        <v>0</v>
      </c>
      <c r="CC143" s="6">
        <v>0</v>
      </c>
      <c r="CD143" s="6">
        <v>0</v>
      </c>
      <c r="CE143" s="6">
        <v>0</v>
      </c>
      <c r="CF143" s="6">
        <v>0</v>
      </c>
      <c r="CG143" s="6">
        <v>0</v>
      </c>
      <c r="CH143" s="6">
        <v>0</v>
      </c>
      <c r="CI143" s="6">
        <v>-5</v>
      </c>
      <c r="CJ143" s="7">
        <v>-5</v>
      </c>
      <c r="CK143" s="7">
        <v>-5</v>
      </c>
      <c r="CL143" s="7">
        <v>-5</v>
      </c>
      <c r="CM143" s="6">
        <v>-5</v>
      </c>
      <c r="CN143" s="6">
        <f>IF(EQ143&gt;=70, 5, 0)</f>
        <v>0</v>
      </c>
      <c r="CO143" s="6">
        <v>-5</v>
      </c>
      <c r="CP143" s="6"/>
      <c r="CQ143" s="6">
        <v>-5</v>
      </c>
      <c r="CR143" s="7"/>
      <c r="CS143" s="7">
        <f>IF(FA143&gt;=70, 6, 0)</f>
        <v>0</v>
      </c>
      <c r="CT143" s="7">
        <v>-5</v>
      </c>
      <c r="CU143" s="6"/>
      <c r="CV143" s="7">
        <v>0</v>
      </c>
      <c r="CW143" s="7">
        <v>0</v>
      </c>
      <c r="CX143" s="7">
        <v>0</v>
      </c>
      <c r="CY143" s="7">
        <v>0</v>
      </c>
      <c r="CZ143" s="7">
        <f>IF(AND(DQ143&gt;0,DU143&gt;0),4,0)</f>
        <v>0</v>
      </c>
      <c r="DA143" s="7">
        <f>IF(AND(ED143&gt;0,EI143&gt;0,EN143&gt;0),4,0)</f>
        <v>4</v>
      </c>
      <c r="DB143" s="7">
        <f>IF(SUM(BV143,BX143,CA143,CB143,CD143,CG143,CJ143,CK143,CM143,CO143)&gt;-1,4,0)</f>
        <v>0</v>
      </c>
      <c r="DC143" s="7">
        <f>IF(FA143&gt;0,4,0)</f>
        <v>0</v>
      </c>
      <c r="DD143" s="6"/>
      <c r="DE143" s="10">
        <f>SUM(AR143:DD143)</f>
        <v>-65</v>
      </c>
      <c r="DF143" s="10">
        <v>50</v>
      </c>
      <c r="DG143" s="17">
        <f>DE143+DF143</f>
        <v>-15</v>
      </c>
      <c r="DH143" s="1">
        <v>45.71</v>
      </c>
      <c r="DI143" s="18">
        <v>50</v>
      </c>
      <c r="DJ143" s="18">
        <v>0</v>
      </c>
      <c r="DK143" s="29">
        <f>AVERAGE(DI143:DJ143)</f>
        <v>25</v>
      </c>
      <c r="DL143" s="1">
        <v>0</v>
      </c>
      <c r="DM143" s="29">
        <v>0</v>
      </c>
      <c r="DN143" s="1">
        <v>0</v>
      </c>
      <c r="DO143" s="1">
        <v>0</v>
      </c>
      <c r="DP143" s="1">
        <f>IF(DO143&gt;68, 68, DO143)</f>
        <v>0</v>
      </c>
      <c r="DQ143" s="1">
        <f>MAX(DN143,DP143)</f>
        <v>0</v>
      </c>
      <c r="DR143" s="29">
        <v>0</v>
      </c>
      <c r="DS143" s="29"/>
      <c r="DT143" s="29">
        <f>IF(DS143&gt;68,68,DS143)</f>
        <v>0</v>
      </c>
      <c r="DU143" s="29">
        <f>MAX(DR143,DT143)</f>
        <v>0</v>
      </c>
      <c r="DV143" s="18">
        <v>0</v>
      </c>
      <c r="DW143" s="18">
        <v>0</v>
      </c>
      <c r="DX143" s="1"/>
      <c r="DY143" s="15">
        <f>AVERAGE(DH143,DK143:DM143, DQ143, DU143)</f>
        <v>11.785000000000002</v>
      </c>
      <c r="DZ143" s="1">
        <v>40</v>
      </c>
      <c r="EA143" s="1">
        <v>0</v>
      </c>
      <c r="EB143" s="1">
        <v>0</v>
      </c>
      <c r="EC143" s="1">
        <f>IF(EB143&gt;68,68,EB143)</f>
        <v>0</v>
      </c>
      <c r="ED143" s="1">
        <f>MAX(DZ143:EA143,EC143)</f>
        <v>40</v>
      </c>
      <c r="EE143" s="29">
        <v>0</v>
      </c>
      <c r="EF143" s="29">
        <v>6.67</v>
      </c>
      <c r="EG143" s="29">
        <v>0</v>
      </c>
      <c r="EH143" s="29">
        <f>IF(EG143&gt;68,68,EG143)</f>
        <v>0</v>
      </c>
      <c r="EI143" s="29">
        <f>MAX(EE143:EF143)</f>
        <v>6.67</v>
      </c>
      <c r="EJ143" s="1">
        <v>0</v>
      </c>
      <c r="EK143" s="1">
        <v>33.33</v>
      </c>
      <c r="EL143" s="1">
        <v>0</v>
      </c>
      <c r="EM143" s="1">
        <f>IF(EL143&gt;68,68,EL143)</f>
        <v>0</v>
      </c>
      <c r="EN143" s="1">
        <f>MAX(EJ143:EK143,EM143)</f>
        <v>33.33</v>
      </c>
      <c r="EO143" s="29">
        <v>0</v>
      </c>
      <c r="EP143" s="29">
        <v>0</v>
      </c>
      <c r="EQ143" s="29"/>
      <c r="ER143" s="15">
        <f>AVERAGE(ED143,EI143,EN143,EQ143)</f>
        <v>26.666666666666668</v>
      </c>
      <c r="ES143" s="1">
        <v>0</v>
      </c>
      <c r="ET143" s="1">
        <v>0</v>
      </c>
      <c r="EU143" s="1">
        <f>MIN(MAX(ES143:ET143)+0.2*FA143, 100)</f>
        <v>0</v>
      </c>
      <c r="EV143" s="29">
        <v>41.67</v>
      </c>
      <c r="EW143" s="29">
        <v>0</v>
      </c>
      <c r="EX143" s="29">
        <f>MIN(MAX(EV143:EW143)+0.15*FA143, 100)</f>
        <v>41.67</v>
      </c>
      <c r="EY143" s="1">
        <v>0</v>
      </c>
      <c r="EZ143" s="1">
        <v>0</v>
      </c>
      <c r="FA143" s="1">
        <f>MAX(EY143:EZ143)</f>
        <v>0</v>
      </c>
      <c r="FB143" s="15">
        <f>AVERAGE(EU143,EX143,FA143)</f>
        <v>13.89</v>
      </c>
      <c r="FC143" s="3">
        <v>0.25</v>
      </c>
      <c r="FD143" s="3">
        <v>0.2</v>
      </c>
      <c r="FE143" s="3">
        <v>0.25</v>
      </c>
      <c r="FF143" s="3">
        <v>0.3</v>
      </c>
      <c r="FG143" s="25">
        <f>MIN(IF(C143="Yes",AQ143+DG143,0),100)</f>
        <v>-14</v>
      </c>
      <c r="FH143" s="25">
        <f>IF(FL143&lt;0,FG143+FL143*-4,FG143)</f>
        <v>-14</v>
      </c>
      <c r="FI143" s="25">
        <f>MIN(IF(C143="Yes",AQ143+DY143,0), 100)</f>
        <v>12.785000000000002</v>
      </c>
      <c r="FJ143" s="25">
        <f>MIN(IF(C143="Yes",AQ143+ER143,0),100)</f>
        <v>27.666666666666668</v>
      </c>
      <c r="FK143" s="25">
        <f>MIN(IF(C143="Yes",AQ143+FB143,0), 100)</f>
        <v>14.89</v>
      </c>
      <c r="FL143" s="26">
        <f>FC143*FG143+FD143*FI143+FE143*FJ143+FF143*FK143</f>
        <v>10.440666666666667</v>
      </c>
      <c r="FM143" s="26">
        <f>FC143*FH143+FD143*FI143+FE143*FJ143+FF143*FK143</f>
        <v>10.440666666666667</v>
      </c>
    </row>
    <row r="144" spans="1:169" customFormat="1" x14ac:dyDescent="0.3">
      <c r="A144">
        <v>1402019140</v>
      </c>
      <c r="B144" t="s">
        <v>104</v>
      </c>
      <c r="C144" s="2" t="s">
        <v>107</v>
      </c>
      <c r="D144" s="6"/>
      <c r="E144" s="6"/>
      <c r="F144" s="7"/>
      <c r="G144" s="7">
        <v>1</v>
      </c>
      <c r="H144" s="6"/>
      <c r="I144" s="6"/>
      <c r="J144" s="7"/>
      <c r="K144" s="7"/>
      <c r="L144" s="6"/>
      <c r="M144" s="8"/>
      <c r="N144" s="7"/>
      <c r="O144" s="7"/>
      <c r="P144" s="6"/>
      <c r="Q144" s="8"/>
      <c r="R144" s="7"/>
      <c r="S144" s="7"/>
      <c r="T144" s="6">
        <v>1</v>
      </c>
      <c r="U144" s="16"/>
      <c r="V144" s="7">
        <v>1</v>
      </c>
      <c r="W144" s="7"/>
      <c r="X144" s="6"/>
      <c r="Y144" s="6"/>
      <c r="Z144" s="7"/>
      <c r="AA144" s="7"/>
      <c r="AB144" s="6"/>
      <c r="AC144" s="6"/>
      <c r="AD144" s="7"/>
      <c r="AE144" s="8"/>
      <c r="AF144" s="10">
        <v>14</v>
      </c>
      <c r="AG144" s="10">
        <v>10</v>
      </c>
      <c r="AH144" s="10">
        <f>COUNT(D144:AE144)</f>
        <v>3</v>
      </c>
      <c r="AI144" s="22">
        <f>IF(C144="Yes",(AF144-AH144+(DG144-50)/AG144)/AF144,0)</f>
        <v>0.40714285714285714</v>
      </c>
      <c r="AJ144" s="11">
        <f>SUM(D144:AE144)</f>
        <v>3</v>
      </c>
      <c r="AK144" s="10">
        <f>MAX(AJ144-AL144-AM144,0)*-1</f>
        <v>0</v>
      </c>
      <c r="AL144" s="10">
        <v>10</v>
      </c>
      <c r="AM144" s="10">
        <v>3</v>
      </c>
      <c r="AN144" s="7">
        <f>AJ144+AK144+AO144</f>
        <v>3</v>
      </c>
      <c r="AO144" s="6"/>
      <c r="AP144" s="3">
        <v>0.5</v>
      </c>
      <c r="AQ144" s="15">
        <f>MIN(AN144,AL144)*AP144</f>
        <v>1.5</v>
      </c>
      <c r="AR144" s="6">
        <v>0</v>
      </c>
      <c r="AS144" s="6">
        <v>0</v>
      </c>
      <c r="AT144" s="6">
        <v>2</v>
      </c>
      <c r="AU144" s="6">
        <v>0</v>
      </c>
      <c r="AV144" s="7"/>
      <c r="AW144" s="7">
        <v>0</v>
      </c>
      <c r="AX144" s="7"/>
      <c r="AY144" s="7">
        <v>-5</v>
      </c>
      <c r="AZ144" s="6"/>
      <c r="BA144" s="6">
        <v>0</v>
      </c>
      <c r="BB144" s="6"/>
      <c r="BC144" s="6">
        <v>-5</v>
      </c>
      <c r="BD144" s="7"/>
      <c r="BE144" s="7">
        <f>IF(ED144&gt;=70, 5, 0)</f>
        <v>0</v>
      </c>
      <c r="BF144" s="7"/>
      <c r="BG144" s="7"/>
      <c r="BH144" s="7">
        <v>-5</v>
      </c>
      <c r="BI144" s="6"/>
      <c r="BJ144" s="6">
        <f>IF(EU144&gt;=70, 6, 0)</f>
        <v>0</v>
      </c>
      <c r="BK144" s="6">
        <v>0</v>
      </c>
      <c r="BL144" s="7">
        <v>0</v>
      </c>
      <c r="BM144" s="7">
        <v>-5</v>
      </c>
      <c r="BN144" s="7">
        <v>-5</v>
      </c>
      <c r="BO144" s="6"/>
      <c r="BP144" s="6">
        <f>IF(EX144&gt;=70, 6, 0)</f>
        <v>0</v>
      </c>
      <c r="BQ144" s="6">
        <v>0</v>
      </c>
      <c r="BR144" s="7"/>
      <c r="BS144" s="7">
        <v>0</v>
      </c>
      <c r="BT144" s="7">
        <v>0</v>
      </c>
      <c r="BU144" s="6">
        <v>5</v>
      </c>
      <c r="BV144" s="6">
        <v>0</v>
      </c>
      <c r="BW144" s="6">
        <f>IF(EI144&gt;=70, 5, 0)</f>
        <v>0</v>
      </c>
      <c r="BX144" s="6">
        <v>0</v>
      </c>
      <c r="BY144" s="6">
        <v>0</v>
      </c>
      <c r="BZ144" s="6">
        <v>0</v>
      </c>
      <c r="CA144" s="6">
        <v>0</v>
      </c>
      <c r="CB144" s="6">
        <v>0</v>
      </c>
      <c r="CC144" s="6">
        <v>0</v>
      </c>
      <c r="CD144" s="6">
        <v>0</v>
      </c>
      <c r="CE144" s="6">
        <v>0</v>
      </c>
      <c r="CF144" s="6">
        <v>0</v>
      </c>
      <c r="CG144" s="6">
        <v>0</v>
      </c>
      <c r="CH144" s="6">
        <v>0</v>
      </c>
      <c r="CI144" s="6">
        <v>-5</v>
      </c>
      <c r="CJ144" s="7">
        <v>-5</v>
      </c>
      <c r="CK144" s="7">
        <v>-5</v>
      </c>
      <c r="CL144" s="7">
        <v>-5</v>
      </c>
      <c r="CM144" s="6">
        <v>-5</v>
      </c>
      <c r="CN144" s="6">
        <f>IF(EQ144&gt;=70, 5, 0)</f>
        <v>0</v>
      </c>
      <c r="CO144" s="6">
        <v>-5</v>
      </c>
      <c r="CP144" s="6"/>
      <c r="CQ144" s="6">
        <v>-5</v>
      </c>
      <c r="CR144" s="7"/>
      <c r="CS144" s="7">
        <f>IF(FA144&gt;=70, 6, 0)</f>
        <v>0</v>
      </c>
      <c r="CT144" s="7">
        <v>-5</v>
      </c>
      <c r="CU144" s="6"/>
      <c r="CV144" s="7">
        <v>0</v>
      </c>
      <c r="CW144" s="7">
        <v>0</v>
      </c>
      <c r="CX144" s="7">
        <v>0</v>
      </c>
      <c r="CY144" s="7">
        <v>0</v>
      </c>
      <c r="CZ144" s="7">
        <f>IF(AND(DQ144&gt;0,DU144&gt;0),4,0)</f>
        <v>0</v>
      </c>
      <c r="DA144" s="7">
        <f>IF(AND(ED144&gt;0,EI144&gt;0,EN144&gt;0),4,0)</f>
        <v>0</v>
      </c>
      <c r="DB144" s="7">
        <f>IF(SUM(BV144,BX144,CA144,CB144,CD144,CG144,CJ144,CK144,CM144,CO144)&gt;-1,4,0)</f>
        <v>0</v>
      </c>
      <c r="DC144" s="7">
        <f>IF(FA144&gt;0,4,0)</f>
        <v>0</v>
      </c>
      <c r="DD144" s="6">
        <v>5</v>
      </c>
      <c r="DE144" s="10">
        <f>SUM(AR144:DD144)</f>
        <v>-53</v>
      </c>
      <c r="DF144" s="10">
        <v>50</v>
      </c>
      <c r="DG144" s="17">
        <f>DE144+DF144</f>
        <v>-3</v>
      </c>
      <c r="DH144" s="1">
        <v>77.14</v>
      </c>
      <c r="DI144" s="18">
        <v>75</v>
      </c>
      <c r="DJ144" s="18">
        <v>50</v>
      </c>
      <c r="DK144" s="29">
        <f>AVERAGE(DI144:DJ144)</f>
        <v>62.5</v>
      </c>
      <c r="DL144" s="1">
        <v>0</v>
      </c>
      <c r="DM144" s="29">
        <v>50</v>
      </c>
      <c r="DN144" s="1">
        <v>0</v>
      </c>
      <c r="DO144" s="1">
        <v>0</v>
      </c>
      <c r="DP144" s="1">
        <f>IF(DO144&gt;68, 68, DO144)</f>
        <v>0</v>
      </c>
      <c r="DQ144" s="1">
        <f>MAX(DN144,DP144)</f>
        <v>0</v>
      </c>
      <c r="DR144" s="29">
        <v>0</v>
      </c>
      <c r="DS144" s="29"/>
      <c r="DT144" s="29">
        <f>IF(DS144&gt;68,68,DS144)</f>
        <v>0</v>
      </c>
      <c r="DU144" s="29">
        <f>MAX(DR144,DT144)</f>
        <v>0</v>
      </c>
      <c r="DV144" s="18">
        <v>0</v>
      </c>
      <c r="DW144" s="18">
        <v>0</v>
      </c>
      <c r="DX144" s="1"/>
      <c r="DY144" s="15">
        <f>AVERAGE(DH144,DK144:DM144, DQ144, DU144)</f>
        <v>31.606666666666666</v>
      </c>
      <c r="DZ144" s="1">
        <v>13.33</v>
      </c>
      <c r="EA144" s="1">
        <v>40</v>
      </c>
      <c r="EB144" s="1">
        <v>0</v>
      </c>
      <c r="EC144" s="1">
        <f>IF(EB144&gt;68,68,EB144)</f>
        <v>0</v>
      </c>
      <c r="ED144" s="1">
        <f>MAX(DZ144:EA144,EC144)</f>
        <v>40</v>
      </c>
      <c r="EE144" s="29">
        <v>0</v>
      </c>
      <c r="EF144" s="29">
        <v>0</v>
      </c>
      <c r="EG144" s="29">
        <v>0</v>
      </c>
      <c r="EH144" s="29">
        <f>IF(EG144&gt;68,68,EG144)</f>
        <v>0</v>
      </c>
      <c r="EI144" s="29">
        <f>MAX(EE144:EF144)</f>
        <v>0</v>
      </c>
      <c r="EJ144" s="1">
        <v>0</v>
      </c>
      <c r="EK144" s="1">
        <v>0</v>
      </c>
      <c r="EL144" s="1">
        <v>0</v>
      </c>
      <c r="EM144" s="1">
        <f>IF(EL144&gt;68,68,EL144)</f>
        <v>0</v>
      </c>
      <c r="EN144" s="1">
        <f>MAX(EJ144:EK144,EM144)</f>
        <v>0</v>
      </c>
      <c r="EO144" s="29">
        <v>0</v>
      </c>
      <c r="EP144" s="29">
        <v>0</v>
      </c>
      <c r="EQ144" s="29"/>
      <c r="ER144" s="15">
        <f>AVERAGE(ED144,EI144,EN144,EQ144)</f>
        <v>13.333333333333334</v>
      </c>
      <c r="ES144" s="1">
        <v>0</v>
      </c>
      <c r="ET144" s="1">
        <v>0</v>
      </c>
      <c r="EU144" s="1">
        <f>MIN(MAX(ES144:ET144)+0.2*FA144, 100)</f>
        <v>0</v>
      </c>
      <c r="EV144" s="29">
        <v>0</v>
      </c>
      <c r="EW144" s="29">
        <v>0</v>
      </c>
      <c r="EX144" s="29">
        <f>MIN(MAX(EV144:EW144)+0.15*FA144, 100)</f>
        <v>0</v>
      </c>
      <c r="EY144" s="1">
        <v>0</v>
      </c>
      <c r="EZ144" s="1">
        <v>0</v>
      </c>
      <c r="FA144" s="1">
        <f>MAX(EY144:EZ144)</f>
        <v>0</v>
      </c>
      <c r="FB144" s="15">
        <f>AVERAGE(EU144,EX144,FA144)</f>
        <v>0</v>
      </c>
      <c r="FC144" s="3">
        <v>0.25</v>
      </c>
      <c r="FD144" s="3">
        <v>0.2</v>
      </c>
      <c r="FE144" s="3">
        <v>0.25</v>
      </c>
      <c r="FF144" s="3">
        <v>0.3</v>
      </c>
      <c r="FG144" s="25">
        <f>MIN(IF(C144="Yes",AQ144+DG144,0),100)</f>
        <v>-1.5</v>
      </c>
      <c r="FH144" s="25">
        <f>IF(FL144&lt;0,FG144+FL144*-4,FG144)</f>
        <v>-1.5</v>
      </c>
      <c r="FI144" s="25">
        <f>MIN(IF(C144="Yes",AQ144+DY144,0), 100)</f>
        <v>33.106666666666669</v>
      </c>
      <c r="FJ144" s="25">
        <f>MIN(IF(C144="Yes",AQ144+ER144,0),100)</f>
        <v>14.833333333333334</v>
      </c>
      <c r="FK144" s="25">
        <f>MIN(IF(C144="Yes",AQ144+FB144,0), 100)</f>
        <v>1.5</v>
      </c>
      <c r="FL144" s="26">
        <f>FC144*FG144+FD144*FI144+FE144*FJ144+FF144*FK144</f>
        <v>10.404666666666667</v>
      </c>
      <c r="FM144" s="26">
        <f>FC144*FH144+FD144*FI144+FE144*FJ144+FF144*FK144</f>
        <v>10.404666666666667</v>
      </c>
    </row>
    <row r="145" spans="1:169" customFormat="1" x14ac:dyDescent="0.3">
      <c r="A145">
        <v>1402019030</v>
      </c>
      <c r="B145" t="s">
        <v>105</v>
      </c>
      <c r="C145" s="2" t="s">
        <v>107</v>
      </c>
      <c r="D145" s="6"/>
      <c r="E145" s="6"/>
      <c r="F145" s="7"/>
      <c r="G145" s="7">
        <v>1</v>
      </c>
      <c r="H145" s="6">
        <v>1</v>
      </c>
      <c r="I145" s="6">
        <v>1</v>
      </c>
      <c r="J145" s="7"/>
      <c r="K145" s="7"/>
      <c r="L145" s="6"/>
      <c r="M145" s="8"/>
      <c r="N145" s="7"/>
      <c r="O145" s="7"/>
      <c r="P145" s="6"/>
      <c r="Q145" s="8"/>
      <c r="R145" s="7">
        <v>0</v>
      </c>
      <c r="S145" s="7"/>
      <c r="T145" s="6"/>
      <c r="U145" s="16"/>
      <c r="V145" s="7">
        <v>1</v>
      </c>
      <c r="W145" s="7"/>
      <c r="X145" s="6"/>
      <c r="Y145" s="6"/>
      <c r="Z145" s="7"/>
      <c r="AA145" s="7"/>
      <c r="AB145" s="6"/>
      <c r="AC145" s="6"/>
      <c r="AD145" s="7"/>
      <c r="AE145" s="8"/>
      <c r="AF145" s="10">
        <v>14</v>
      </c>
      <c r="AG145" s="10">
        <v>10</v>
      </c>
      <c r="AH145" s="10">
        <f>COUNT(D145:AE145)</f>
        <v>5</v>
      </c>
      <c r="AI145" s="22">
        <f>IF(C145="Yes",(AF145-AH145+(DG145-50)/AG145)/AF145,0)</f>
        <v>0.30714285714285711</v>
      </c>
      <c r="AJ145" s="11">
        <f>SUM(D145:AE145)</f>
        <v>4</v>
      </c>
      <c r="AK145" s="10">
        <f>MAX(AJ145-AL145-AM145,0)*-1</f>
        <v>0</v>
      </c>
      <c r="AL145" s="10">
        <v>10</v>
      </c>
      <c r="AM145" s="10">
        <v>3</v>
      </c>
      <c r="AN145" s="7">
        <f>AJ145+AK145+AO145</f>
        <v>4</v>
      </c>
      <c r="AO145" s="6"/>
      <c r="AP145" s="3">
        <v>0.5</v>
      </c>
      <c r="AQ145" s="15">
        <f>MIN(AN145,AL145)*AP145</f>
        <v>2</v>
      </c>
      <c r="AR145" s="6">
        <v>0</v>
      </c>
      <c r="AS145" s="6">
        <v>0</v>
      </c>
      <c r="AT145" s="6">
        <v>3</v>
      </c>
      <c r="AU145" s="6">
        <v>0</v>
      </c>
      <c r="AV145" s="7"/>
      <c r="AW145" s="7">
        <v>0</v>
      </c>
      <c r="AX145" s="7"/>
      <c r="AY145" s="7">
        <v>0</v>
      </c>
      <c r="AZ145" s="6"/>
      <c r="BA145" s="6">
        <v>0</v>
      </c>
      <c r="BB145" s="6"/>
      <c r="BC145" s="6">
        <v>0</v>
      </c>
      <c r="BD145" s="7"/>
      <c r="BE145" s="7">
        <f>IF(ED145&gt;=70, 5, 0)</f>
        <v>0</v>
      </c>
      <c r="BF145" s="7"/>
      <c r="BG145" s="7"/>
      <c r="BH145" s="7">
        <v>0</v>
      </c>
      <c r="BI145" s="6"/>
      <c r="BJ145" s="6">
        <f>IF(EU145&gt;=70, 6, 0)</f>
        <v>0</v>
      </c>
      <c r="BK145" s="6">
        <v>-5</v>
      </c>
      <c r="BL145" s="7">
        <v>-5</v>
      </c>
      <c r="BM145" s="7">
        <v>-5</v>
      </c>
      <c r="BN145" s="7">
        <v>0</v>
      </c>
      <c r="BO145" s="6"/>
      <c r="BP145" s="6">
        <f>IF(EX145&gt;=70, 6, 0)</f>
        <v>0</v>
      </c>
      <c r="BQ145" s="6">
        <v>-5</v>
      </c>
      <c r="BR145" s="7"/>
      <c r="BS145" s="7">
        <v>-5</v>
      </c>
      <c r="BT145" s="7">
        <v>-5</v>
      </c>
      <c r="BU145" s="6">
        <v>5</v>
      </c>
      <c r="BV145" s="6">
        <v>-5</v>
      </c>
      <c r="BW145" s="6">
        <f>IF(EI145&gt;=70, 5, 0)</f>
        <v>0</v>
      </c>
      <c r="BX145" s="6">
        <v>-5</v>
      </c>
      <c r="BY145" s="6">
        <v>0</v>
      </c>
      <c r="BZ145" s="6">
        <v>0</v>
      </c>
      <c r="CA145" s="6">
        <v>0</v>
      </c>
      <c r="CB145" s="6">
        <v>0</v>
      </c>
      <c r="CC145" s="6">
        <v>0</v>
      </c>
      <c r="CD145" s="6">
        <v>0</v>
      </c>
      <c r="CE145" s="6">
        <v>0</v>
      </c>
      <c r="CF145" s="6">
        <v>0</v>
      </c>
      <c r="CG145" s="6">
        <v>0</v>
      </c>
      <c r="CH145" s="6">
        <v>0</v>
      </c>
      <c r="CI145" s="6">
        <v>-5</v>
      </c>
      <c r="CJ145" s="7">
        <v>-5</v>
      </c>
      <c r="CK145" s="7">
        <v>-5</v>
      </c>
      <c r="CL145" s="7">
        <v>-5</v>
      </c>
      <c r="CM145" s="6">
        <v>-5</v>
      </c>
      <c r="CN145" s="6">
        <f>IF(EQ145&gt;=70, 5, 0)</f>
        <v>0</v>
      </c>
      <c r="CO145" s="6">
        <v>-5</v>
      </c>
      <c r="CP145" s="6"/>
      <c r="CQ145" s="6">
        <v>-5</v>
      </c>
      <c r="CR145" s="7"/>
      <c r="CS145" s="7">
        <f>IF(FA145&gt;=70, 6, 0)</f>
        <v>0</v>
      </c>
      <c r="CT145" s="7">
        <v>-5</v>
      </c>
      <c r="CU145" s="6">
        <v>20</v>
      </c>
      <c r="CV145" s="7">
        <v>0</v>
      </c>
      <c r="CW145" s="7">
        <v>0</v>
      </c>
      <c r="CX145" s="7">
        <v>0</v>
      </c>
      <c r="CY145" s="7">
        <v>0</v>
      </c>
      <c r="CZ145" s="7">
        <f>IF(AND(DQ145&gt;0,DU145&gt;0),4,0)</f>
        <v>0</v>
      </c>
      <c r="DA145" s="7">
        <f>IF(AND(ED145&gt;0,EI145&gt;0,EN145&gt;0),4,0)</f>
        <v>0</v>
      </c>
      <c r="DB145" s="7">
        <f>IF(SUM(BV145,BX145,CA145,CB145,CD145,CG145,CJ145,CK145,CM145,CO145)&gt;-1,4,0)</f>
        <v>0</v>
      </c>
      <c r="DC145" s="7">
        <f>IF(FA145&gt;0,4,0)</f>
        <v>0</v>
      </c>
      <c r="DD145" s="6">
        <f>5</f>
        <v>5</v>
      </c>
      <c r="DE145" s="10">
        <f>SUM(AR145:DD145)</f>
        <v>-47</v>
      </c>
      <c r="DF145" s="10">
        <v>50</v>
      </c>
      <c r="DG145" s="17">
        <f>DE145+DF145</f>
        <v>3</v>
      </c>
      <c r="DH145" s="1">
        <v>71.430000000000007</v>
      </c>
      <c r="DI145" s="18">
        <v>75</v>
      </c>
      <c r="DJ145" s="18">
        <v>0</v>
      </c>
      <c r="DK145" s="29">
        <f>AVERAGE(DI145:DJ145)</f>
        <v>37.5</v>
      </c>
      <c r="DL145" s="1">
        <v>0</v>
      </c>
      <c r="DM145" s="29">
        <v>0</v>
      </c>
      <c r="DN145" s="1">
        <v>0</v>
      </c>
      <c r="DO145" s="1">
        <v>0</v>
      </c>
      <c r="DP145" s="1">
        <f>IF(DO145&gt;68, 68, DO145)</f>
        <v>0</v>
      </c>
      <c r="DQ145" s="1">
        <f>MAX(DN145,DP145)</f>
        <v>0</v>
      </c>
      <c r="DR145" s="29">
        <v>0</v>
      </c>
      <c r="DS145" s="29"/>
      <c r="DT145" s="29">
        <f>IF(DS145&gt;68,68,DS145)</f>
        <v>0</v>
      </c>
      <c r="DU145" s="29">
        <f>MAX(DR145,DT145)</f>
        <v>0</v>
      </c>
      <c r="DV145" s="18">
        <v>0</v>
      </c>
      <c r="DW145" s="18">
        <v>0</v>
      </c>
      <c r="DX145" s="1"/>
      <c r="DY145" s="15">
        <f>AVERAGE(DH145,DK145:DM145, DQ145, DU145)</f>
        <v>18.155000000000001</v>
      </c>
      <c r="DZ145" s="1">
        <v>33.33</v>
      </c>
      <c r="EA145" s="1">
        <v>0</v>
      </c>
      <c r="EB145" s="1">
        <v>0</v>
      </c>
      <c r="EC145" s="1">
        <f>IF(EB145&gt;68,68,EB145)</f>
        <v>0</v>
      </c>
      <c r="ED145" s="1">
        <f>MAX(DZ145:EA145,EC145)</f>
        <v>33.33</v>
      </c>
      <c r="EE145" s="29">
        <v>0</v>
      </c>
      <c r="EF145" s="29">
        <v>0</v>
      </c>
      <c r="EG145" s="29">
        <v>0</v>
      </c>
      <c r="EH145" s="29">
        <f>IF(EG145&gt;68,68,EG145)</f>
        <v>0</v>
      </c>
      <c r="EI145" s="29">
        <f>MAX(EE145:EF145)</f>
        <v>0</v>
      </c>
      <c r="EJ145" s="1">
        <v>0</v>
      </c>
      <c r="EK145" s="1">
        <v>0</v>
      </c>
      <c r="EL145" s="1">
        <v>0</v>
      </c>
      <c r="EM145" s="1">
        <f>IF(EL145&gt;68,68,EL145)</f>
        <v>0</v>
      </c>
      <c r="EN145" s="1">
        <f>MAX(EJ145:EK145,EM145)</f>
        <v>0</v>
      </c>
      <c r="EO145" s="29">
        <v>0</v>
      </c>
      <c r="EP145" s="29">
        <v>0</v>
      </c>
      <c r="EQ145" s="29"/>
      <c r="ER145" s="15">
        <f>AVERAGE(ED145,EI145,EN145,EQ145)</f>
        <v>11.11</v>
      </c>
      <c r="ES145" s="1">
        <v>0</v>
      </c>
      <c r="ET145" s="1">
        <v>0</v>
      </c>
      <c r="EU145" s="1">
        <f>MIN(MAX(ES145:ET145)+0.2*FA145, 100)</f>
        <v>0</v>
      </c>
      <c r="EV145" s="29">
        <v>0</v>
      </c>
      <c r="EW145" s="29">
        <v>0</v>
      </c>
      <c r="EX145" s="29">
        <f>MIN(MAX(EV145:EW145)+0.15*FA145, 100)</f>
        <v>0</v>
      </c>
      <c r="EY145" s="1">
        <v>0</v>
      </c>
      <c r="EZ145" s="1">
        <v>0</v>
      </c>
      <c r="FA145" s="1">
        <f>MAX(EY145:EZ145)</f>
        <v>0</v>
      </c>
      <c r="FB145" s="15">
        <f>AVERAGE(EU145,EX145,FA145)</f>
        <v>0</v>
      </c>
      <c r="FC145" s="3">
        <v>0.25</v>
      </c>
      <c r="FD145" s="3">
        <v>0.2</v>
      </c>
      <c r="FE145" s="3">
        <v>0.25</v>
      </c>
      <c r="FF145" s="3">
        <v>0.3</v>
      </c>
      <c r="FG145" s="25">
        <f>MIN(IF(C145="Yes",AQ145+DG145,0),100)</f>
        <v>5</v>
      </c>
      <c r="FH145" s="25">
        <f>IF(FL145&lt;0,FG145+FL145*-4,FG145)</f>
        <v>5</v>
      </c>
      <c r="FI145" s="25">
        <f>MIN(IF(C145="Yes",AQ145+DY145,0), 100)</f>
        <v>20.155000000000001</v>
      </c>
      <c r="FJ145" s="25">
        <f>MIN(IF(C145="Yes",AQ145+ER145,0),100)</f>
        <v>13.11</v>
      </c>
      <c r="FK145" s="25">
        <f>MIN(IF(C145="Yes",AQ145+FB145,0), 100)</f>
        <v>2</v>
      </c>
      <c r="FL145" s="26">
        <f>FC145*FG145+FD145*FI145+FE145*FJ145+FF145*FK145</f>
        <v>9.1585000000000001</v>
      </c>
      <c r="FM145" s="26">
        <f>FC145*FH145+FD145*FI145+FE145*FJ145+FF145*FK145</f>
        <v>9.1585000000000001</v>
      </c>
    </row>
    <row r="146" spans="1:169" customFormat="1" x14ac:dyDescent="0.3">
      <c r="A146" s="30">
        <v>1402016029</v>
      </c>
      <c r="B146" t="s">
        <v>104</v>
      </c>
      <c r="C146" s="2" t="s">
        <v>107</v>
      </c>
      <c r="D146" s="6"/>
      <c r="E146" s="6"/>
      <c r="F146" s="7"/>
      <c r="G146" s="7"/>
      <c r="H146" s="6"/>
      <c r="I146" s="6">
        <v>1</v>
      </c>
      <c r="J146" s="7"/>
      <c r="K146" s="7"/>
      <c r="L146" s="6"/>
      <c r="M146" s="8"/>
      <c r="N146" s="7"/>
      <c r="O146" s="7"/>
      <c r="P146" s="6"/>
      <c r="Q146" s="8"/>
      <c r="R146" s="7"/>
      <c r="S146" s="7"/>
      <c r="T146" s="6"/>
      <c r="U146" s="6"/>
      <c r="V146" s="7"/>
      <c r="W146" s="7"/>
      <c r="X146" s="6"/>
      <c r="Y146" s="6"/>
      <c r="Z146" s="7"/>
      <c r="AA146" s="7"/>
      <c r="AB146" s="6"/>
      <c r="AC146" s="6"/>
      <c r="AD146" s="7"/>
      <c r="AE146" s="8"/>
      <c r="AF146" s="10">
        <v>14</v>
      </c>
      <c r="AG146" s="10">
        <v>10</v>
      </c>
      <c r="AH146" s="10">
        <f>COUNT(D146:AE146)</f>
        <v>1</v>
      </c>
      <c r="AI146" s="22">
        <f>IF(C146="Yes",(AF146-AH146+(DG146-50)/AG146)/AF146,0)</f>
        <v>0.37142857142857144</v>
      </c>
      <c r="AJ146" s="11">
        <f>SUM(D146:AE146)</f>
        <v>1</v>
      </c>
      <c r="AK146" s="10">
        <f>MAX(AJ146-AL146-AM146,0)*-1</f>
        <v>0</v>
      </c>
      <c r="AL146" s="10">
        <v>10</v>
      </c>
      <c r="AM146" s="10">
        <v>3</v>
      </c>
      <c r="AN146" s="7">
        <f>AJ146+AK146+AO146</f>
        <v>1</v>
      </c>
      <c r="AO146" s="6"/>
      <c r="AP146" s="3">
        <v>0.5</v>
      </c>
      <c r="AQ146" s="15">
        <f>MIN(AN146,AL146)*AP146</f>
        <v>0.5</v>
      </c>
      <c r="AR146" s="6">
        <v>0</v>
      </c>
      <c r="AS146" s="6">
        <v>0</v>
      </c>
      <c r="AT146" s="6">
        <v>-5</v>
      </c>
      <c r="AU146" s="6">
        <v>0</v>
      </c>
      <c r="AV146" s="7"/>
      <c r="AW146" s="7">
        <v>0</v>
      </c>
      <c r="AX146" s="7"/>
      <c r="AY146" s="7">
        <v>-5</v>
      </c>
      <c r="AZ146" s="6"/>
      <c r="BA146" s="6">
        <v>3</v>
      </c>
      <c r="BB146" s="6"/>
      <c r="BC146" s="6">
        <v>-5</v>
      </c>
      <c r="BD146" s="7"/>
      <c r="BE146" s="7">
        <f>IF(ED146&gt;=70, 5, 0)</f>
        <v>0</v>
      </c>
      <c r="BF146" s="7"/>
      <c r="BG146" s="7"/>
      <c r="BH146" s="7">
        <v>-5</v>
      </c>
      <c r="BI146" s="6"/>
      <c r="BJ146" s="6">
        <f>IF(EU146&gt;=70, 6, 0)</f>
        <v>0</v>
      </c>
      <c r="BK146" s="6">
        <v>-5</v>
      </c>
      <c r="BL146" s="7">
        <v>0</v>
      </c>
      <c r="BM146" s="7">
        <v>-5</v>
      </c>
      <c r="BN146" s="7">
        <v>-5</v>
      </c>
      <c r="BO146" s="6"/>
      <c r="BP146" s="6">
        <f>IF(EX146&gt;=70, 6, 0)</f>
        <v>0</v>
      </c>
      <c r="BQ146" s="6">
        <v>-5</v>
      </c>
      <c r="BR146" s="7"/>
      <c r="BS146" s="7">
        <v>-5</v>
      </c>
      <c r="BT146" s="7">
        <v>-5</v>
      </c>
      <c r="BU146" s="6"/>
      <c r="BV146" s="6">
        <v>0</v>
      </c>
      <c r="BW146" s="6">
        <f>IF(EI146&gt;=70, 5, 0)</f>
        <v>0</v>
      </c>
      <c r="BX146" s="6">
        <v>-5</v>
      </c>
      <c r="BY146" s="6">
        <v>0</v>
      </c>
      <c r="BZ146" s="6">
        <v>-5</v>
      </c>
      <c r="CA146" s="7">
        <v>0</v>
      </c>
      <c r="CB146" s="7">
        <v>0</v>
      </c>
      <c r="CC146" s="7">
        <v>-5</v>
      </c>
      <c r="CD146" s="6">
        <v>0</v>
      </c>
      <c r="CE146" s="6">
        <f>IF(EN146&gt;=70, 5, 0)</f>
        <v>0</v>
      </c>
      <c r="CF146" s="6">
        <v>6</v>
      </c>
      <c r="CG146" s="6">
        <v>0</v>
      </c>
      <c r="CH146" s="6">
        <v>0</v>
      </c>
      <c r="CI146" s="6">
        <v>-5</v>
      </c>
      <c r="CJ146" s="7">
        <v>0</v>
      </c>
      <c r="CK146" s="7">
        <v>-5</v>
      </c>
      <c r="CL146" s="7">
        <v>-5</v>
      </c>
      <c r="CM146" s="6">
        <v>0</v>
      </c>
      <c r="CN146" s="6">
        <f>IF(EQ146&gt;=70, 5, 0)</f>
        <v>0</v>
      </c>
      <c r="CO146" s="6">
        <v>-5</v>
      </c>
      <c r="CP146" s="6"/>
      <c r="CQ146" s="6">
        <v>-5</v>
      </c>
      <c r="CR146" s="7"/>
      <c r="CS146" s="7">
        <f>IF(FA146&gt;=70, 6, 0)</f>
        <v>0</v>
      </c>
      <c r="CT146" s="7">
        <v>-5</v>
      </c>
      <c r="CU146" s="6"/>
      <c r="CV146" s="7">
        <v>0</v>
      </c>
      <c r="CW146" s="7">
        <v>0</v>
      </c>
      <c r="CX146" s="7">
        <v>0</v>
      </c>
      <c r="CY146" s="7">
        <v>0</v>
      </c>
      <c r="CZ146" s="7">
        <f>IF(AND(DQ146&gt;0,DU146&gt;0),4,0)</f>
        <v>0</v>
      </c>
      <c r="DA146" s="7">
        <f>IF(AND(ED146&gt;0,EI146&gt;0,EN146&gt;0),4,0)</f>
        <v>4</v>
      </c>
      <c r="DB146" s="7">
        <f>IF(SUM(BV146,BX146,CA146,CB146,CD146,CG146,CJ146,CK146,CM146,CO146)&gt;-1,4,0)</f>
        <v>0</v>
      </c>
      <c r="DC146" s="7">
        <f>IF(FA146&gt;0,4,0)</f>
        <v>4</v>
      </c>
      <c r="DD146" s="6"/>
      <c r="DE146" s="10">
        <f>SUM(AR146:DD146)</f>
        <v>-78</v>
      </c>
      <c r="DF146" s="10">
        <v>50</v>
      </c>
      <c r="DG146" s="17">
        <f>DE146+DF146</f>
        <v>-28</v>
      </c>
      <c r="DH146" s="1">
        <v>0</v>
      </c>
      <c r="DI146" s="18">
        <v>75</v>
      </c>
      <c r="DJ146" s="18">
        <v>50</v>
      </c>
      <c r="DK146" s="29">
        <f>AVERAGE(DI146:DJ146)</f>
        <v>62.5</v>
      </c>
      <c r="DL146" s="1">
        <v>0</v>
      </c>
      <c r="DM146" s="29">
        <v>0</v>
      </c>
      <c r="DN146" s="1">
        <v>0</v>
      </c>
      <c r="DO146" s="1">
        <v>0</v>
      </c>
      <c r="DP146" s="1">
        <f>IF(DO146&gt;68, 68, DO146)</f>
        <v>0</v>
      </c>
      <c r="DQ146" s="1">
        <f>MAX(DN146,DP146)</f>
        <v>0</v>
      </c>
      <c r="DR146" s="29">
        <v>0</v>
      </c>
      <c r="DS146" s="29"/>
      <c r="DT146" s="29">
        <f>IF(DS146&gt;68,68,DS146)</f>
        <v>0</v>
      </c>
      <c r="DU146" s="29">
        <f>MAX(DR146,DT146)</f>
        <v>0</v>
      </c>
      <c r="DV146" s="18">
        <v>0</v>
      </c>
      <c r="DW146" s="18">
        <v>0</v>
      </c>
      <c r="DX146" s="1"/>
      <c r="DY146" s="15">
        <f>AVERAGE(DH146,DK146:DM146, DQ146, DU146)</f>
        <v>10.416666666666666</v>
      </c>
      <c r="DZ146" s="1">
        <v>0</v>
      </c>
      <c r="EA146" s="1">
        <v>20</v>
      </c>
      <c r="EB146" s="1">
        <v>0</v>
      </c>
      <c r="EC146" s="1">
        <f>IF(EB146&gt;68,68,EB146)</f>
        <v>0</v>
      </c>
      <c r="ED146" s="1">
        <f>MAX(DZ146:EA146,EC146)</f>
        <v>20</v>
      </c>
      <c r="EE146" s="29">
        <v>16.670000000000002</v>
      </c>
      <c r="EF146" s="29">
        <v>13.33</v>
      </c>
      <c r="EG146" s="29">
        <v>0</v>
      </c>
      <c r="EH146" s="29">
        <f>IF(EG146&gt;68,68,EG146)</f>
        <v>0</v>
      </c>
      <c r="EI146" s="29">
        <f>MAX(EE146:EF146,EH146)</f>
        <v>16.670000000000002</v>
      </c>
      <c r="EJ146" s="1">
        <v>16.670000000000002</v>
      </c>
      <c r="EK146" s="1">
        <v>0</v>
      </c>
      <c r="EL146" s="1">
        <v>0</v>
      </c>
      <c r="EM146" s="1">
        <f>IF(EL146&gt;68,68,EL146)</f>
        <v>0</v>
      </c>
      <c r="EN146" s="1">
        <f>MAX(EJ146:EK146,EM146)</f>
        <v>16.670000000000002</v>
      </c>
      <c r="EO146" s="29">
        <v>0</v>
      </c>
      <c r="EP146" s="29">
        <v>0</v>
      </c>
      <c r="EQ146" s="29"/>
      <c r="ER146" s="15">
        <f>AVERAGE(ED146,EI146,EN146,EQ146)</f>
        <v>17.78</v>
      </c>
      <c r="ES146" s="1">
        <v>0</v>
      </c>
      <c r="ET146" s="1">
        <v>0</v>
      </c>
      <c r="EU146" s="1">
        <f>MIN(MAX(ES146:ET146)+0.2*FA146, 100)</f>
        <v>12.600000000000001</v>
      </c>
      <c r="EV146" s="29">
        <v>0</v>
      </c>
      <c r="EW146" s="29">
        <v>0</v>
      </c>
      <c r="EX146" s="29">
        <f>MIN(MAX(EV146:EW146)+0.15*FA146, 100)</f>
        <v>9.4499999999999993</v>
      </c>
      <c r="EY146" s="1">
        <v>63</v>
      </c>
      <c r="EZ146" s="1">
        <v>0</v>
      </c>
      <c r="FA146" s="1">
        <f>MAX(EY146:EZ146)</f>
        <v>63</v>
      </c>
      <c r="FB146" s="15">
        <f>AVERAGE(EU146,EX146,FA146)</f>
        <v>28.349999999999998</v>
      </c>
      <c r="FC146" s="3">
        <v>0.25</v>
      </c>
      <c r="FD146" s="3">
        <v>0.2</v>
      </c>
      <c r="FE146" s="3">
        <v>0.25</v>
      </c>
      <c r="FF146" s="3">
        <v>0.3</v>
      </c>
      <c r="FG146" s="25">
        <f>MIN(IF(C146="Yes",AQ146+DG146,0),100)</f>
        <v>-27.5</v>
      </c>
      <c r="FH146" s="25">
        <f>IF(FL146&lt;0,FG146+FL146*-4,FG146)</f>
        <v>-27.5</v>
      </c>
      <c r="FI146" s="25">
        <f>MIN(IF(C146="Yes",AQ146+DY146,0), 100)</f>
        <v>10.916666666666666</v>
      </c>
      <c r="FJ146" s="25">
        <f>MIN(IF(C146="Yes",AQ146+ER146,0),100)</f>
        <v>18.28</v>
      </c>
      <c r="FK146" s="25">
        <f>MIN(IF(C146="Yes",AQ146+FB146,0), 100)</f>
        <v>28.849999999999998</v>
      </c>
      <c r="FL146" s="26">
        <f>FC146*FG146+FD146*FI146+FE146*FJ146+FF146*FK146</f>
        <v>8.5333333333333332</v>
      </c>
      <c r="FM146" s="26">
        <f>FC146*FH146+FD146*FI146+FE146*FJ146+FF146*FK146</f>
        <v>8.5333333333333332</v>
      </c>
    </row>
    <row r="147" spans="1:169" customFormat="1" x14ac:dyDescent="0.3">
      <c r="A147">
        <v>1402019044</v>
      </c>
      <c r="B147" t="s">
        <v>105</v>
      </c>
      <c r="C147" s="2" t="s">
        <v>107</v>
      </c>
      <c r="D147" s="6"/>
      <c r="E147" s="6"/>
      <c r="F147" s="7"/>
      <c r="G147" s="7">
        <v>1</v>
      </c>
      <c r="H147" s="6"/>
      <c r="I147" s="6"/>
      <c r="J147" s="7"/>
      <c r="K147" s="7"/>
      <c r="L147" s="6"/>
      <c r="M147" s="8"/>
      <c r="N147" s="7"/>
      <c r="O147" s="7"/>
      <c r="P147" s="6"/>
      <c r="Q147" s="8"/>
      <c r="R147" s="7"/>
      <c r="S147" s="7"/>
      <c r="T147" s="6"/>
      <c r="U147" s="6"/>
      <c r="V147" s="7"/>
      <c r="W147" s="7"/>
      <c r="X147" s="6"/>
      <c r="Y147" s="6"/>
      <c r="Z147" s="7"/>
      <c r="AA147" s="7"/>
      <c r="AB147" s="6"/>
      <c r="AC147" s="6"/>
      <c r="AD147" s="7"/>
      <c r="AE147" s="8"/>
      <c r="AF147" s="10">
        <v>14</v>
      </c>
      <c r="AG147" s="10">
        <v>10</v>
      </c>
      <c r="AH147" s="10">
        <f>COUNT(D147:AE147)</f>
        <v>1</v>
      </c>
      <c r="AI147" s="22">
        <f>IF(C147="Yes",(AF147-AH147+(DG147-50)/AG147)/AF147,0)</f>
        <v>0.5714285714285714</v>
      </c>
      <c r="AJ147" s="11">
        <f>SUM(D147:AE147)</f>
        <v>1</v>
      </c>
      <c r="AK147" s="10">
        <f>MAX(AJ147-AL147-AM147,0)*-1</f>
        <v>0</v>
      </c>
      <c r="AL147" s="10">
        <v>10</v>
      </c>
      <c r="AM147" s="10">
        <v>3</v>
      </c>
      <c r="AN147" s="7">
        <f>AJ147+AK147+AO147</f>
        <v>1</v>
      </c>
      <c r="AO147" s="6"/>
      <c r="AP147" s="3">
        <v>0.5</v>
      </c>
      <c r="AQ147" s="15">
        <f>MIN(AN147,AL147)*AP147</f>
        <v>0.5</v>
      </c>
      <c r="AR147" s="6">
        <v>0</v>
      </c>
      <c r="AS147" s="6">
        <v>0</v>
      </c>
      <c r="AT147" s="6">
        <v>0</v>
      </c>
      <c r="AU147" s="6">
        <v>0</v>
      </c>
      <c r="AV147" s="7"/>
      <c r="AW147" s="7">
        <v>0</v>
      </c>
      <c r="AX147" s="7"/>
      <c r="AY147" s="7">
        <v>0</v>
      </c>
      <c r="AZ147" s="6"/>
      <c r="BA147" s="6">
        <v>0</v>
      </c>
      <c r="BB147" s="6"/>
      <c r="BC147" s="6">
        <v>-5</v>
      </c>
      <c r="BD147" s="7"/>
      <c r="BE147" s="7">
        <f>IF(ED147&gt;=70, 5, 0)</f>
        <v>0</v>
      </c>
      <c r="BF147" s="7"/>
      <c r="BG147" s="7"/>
      <c r="BH147" s="7">
        <v>-5</v>
      </c>
      <c r="BI147" s="6"/>
      <c r="BJ147" s="6">
        <f>IF(EU147&gt;=70, 6, 0)</f>
        <v>0</v>
      </c>
      <c r="BK147" s="6">
        <v>-5</v>
      </c>
      <c r="BL147" s="7">
        <v>0</v>
      </c>
      <c r="BM147" s="7">
        <v>-5</v>
      </c>
      <c r="BN147" s="7">
        <v>-5</v>
      </c>
      <c r="BO147" s="6"/>
      <c r="BP147" s="6">
        <f>IF(EX147&gt;=70, 6, 0)</f>
        <v>0</v>
      </c>
      <c r="BQ147" s="6">
        <v>-5</v>
      </c>
      <c r="BR147" s="7"/>
      <c r="BS147" s="7">
        <v>-5</v>
      </c>
      <c r="BT147" s="7">
        <v>-5</v>
      </c>
      <c r="BU147" s="6"/>
      <c r="BV147" s="6">
        <v>0</v>
      </c>
      <c r="BW147" s="6">
        <f>IF(EI147&gt;=70, 5, 0)</f>
        <v>0</v>
      </c>
      <c r="BX147" s="6">
        <v>0</v>
      </c>
      <c r="BY147" s="6">
        <v>0</v>
      </c>
      <c r="BZ147" s="6">
        <v>0</v>
      </c>
      <c r="CA147" s="6">
        <v>0</v>
      </c>
      <c r="CB147" s="6">
        <v>0</v>
      </c>
      <c r="CC147" s="6">
        <v>0</v>
      </c>
      <c r="CD147" s="6">
        <v>0</v>
      </c>
      <c r="CE147" s="6">
        <v>0</v>
      </c>
      <c r="CF147" s="6">
        <v>0</v>
      </c>
      <c r="CG147" s="6">
        <v>0</v>
      </c>
      <c r="CH147" s="6">
        <v>0</v>
      </c>
      <c r="CI147" s="6">
        <v>-5</v>
      </c>
      <c r="CJ147" s="7">
        <v>0</v>
      </c>
      <c r="CK147" s="7">
        <v>-5</v>
      </c>
      <c r="CL147" s="7">
        <v>-5</v>
      </c>
      <c r="CM147" s="6">
        <v>-5</v>
      </c>
      <c r="CN147" s="6">
        <f>IF(EQ147&gt;=70, 5, 0)</f>
        <v>0</v>
      </c>
      <c r="CO147" s="6">
        <v>-5</v>
      </c>
      <c r="CP147" s="6"/>
      <c r="CQ147" s="6">
        <v>-5</v>
      </c>
      <c r="CR147" s="7"/>
      <c r="CS147" s="7">
        <f>IF(FA147&gt;=70, 6, 0)</f>
        <v>0</v>
      </c>
      <c r="CT147" s="7">
        <v>-5</v>
      </c>
      <c r="CU147" s="6"/>
      <c r="CV147" s="7">
        <v>0</v>
      </c>
      <c r="CW147" s="7">
        <v>0</v>
      </c>
      <c r="CX147" s="7">
        <v>25</v>
      </c>
      <c r="CY147" s="7">
        <v>0</v>
      </c>
      <c r="CZ147" s="7">
        <f>IF(AND(DQ147&gt;0,DU147&gt;0),4,0)</f>
        <v>0</v>
      </c>
      <c r="DA147" s="7">
        <f>IF(AND(ED147&gt;0,EI147&gt;0,EN147&gt;0),4,0)</f>
        <v>0</v>
      </c>
      <c r="DB147" s="7">
        <f>IF(SUM(BV147,BX147,CA147,CB147,CD147,CG147,CJ147,CK147,CM147,CO147)&gt;-1,4,0)</f>
        <v>0</v>
      </c>
      <c r="DC147" s="7">
        <f>IF(FA147&gt;0,4,0)</f>
        <v>0</v>
      </c>
      <c r="DD147" s="6"/>
      <c r="DE147" s="10">
        <f>SUM(AR147:DD147)</f>
        <v>-50</v>
      </c>
      <c r="DF147" s="10">
        <v>50</v>
      </c>
      <c r="DG147" s="17">
        <f>DE147+DF147</f>
        <v>0</v>
      </c>
      <c r="DH147" s="1">
        <v>74.290000000000006</v>
      </c>
      <c r="DI147" s="18">
        <v>75</v>
      </c>
      <c r="DJ147" s="18">
        <v>0</v>
      </c>
      <c r="DK147" s="29">
        <f>AVERAGE(DI147:DJ147)</f>
        <v>37.5</v>
      </c>
      <c r="DL147" s="1">
        <v>0</v>
      </c>
      <c r="DM147" s="29">
        <v>0</v>
      </c>
      <c r="DN147" s="1">
        <v>0</v>
      </c>
      <c r="DO147" s="1">
        <v>0</v>
      </c>
      <c r="DP147" s="1">
        <f>IF(DO147&gt;68, 68, DO147)</f>
        <v>0</v>
      </c>
      <c r="DQ147" s="1">
        <f>MAX(DN147,DP147)</f>
        <v>0</v>
      </c>
      <c r="DR147" s="29">
        <v>0</v>
      </c>
      <c r="DS147" s="29"/>
      <c r="DT147" s="29">
        <f>IF(DS147&gt;68,68,DS147)</f>
        <v>0</v>
      </c>
      <c r="DU147" s="29">
        <f>MAX(DR147,DT147)</f>
        <v>0</v>
      </c>
      <c r="DV147" s="18">
        <v>0</v>
      </c>
      <c r="DW147" s="18">
        <v>0</v>
      </c>
      <c r="DX147" s="1"/>
      <c r="DY147" s="15">
        <f>AVERAGE(DH147,DK147:DM147, DQ147, DU147)</f>
        <v>18.631666666666668</v>
      </c>
      <c r="DZ147" s="1">
        <v>0</v>
      </c>
      <c r="EA147" s="1">
        <v>0</v>
      </c>
      <c r="EB147" s="1">
        <v>0</v>
      </c>
      <c r="EC147" s="1">
        <f>IF(EB147&gt;68,68,EB147)</f>
        <v>0</v>
      </c>
      <c r="ED147" s="1">
        <f>MAX(DZ147:EA147,EC147)</f>
        <v>0</v>
      </c>
      <c r="EE147" s="29">
        <v>5.56</v>
      </c>
      <c r="EF147" s="29">
        <v>0</v>
      </c>
      <c r="EG147" s="29">
        <v>0</v>
      </c>
      <c r="EH147" s="29">
        <f>IF(EG147&gt;68,68,EG147)</f>
        <v>0</v>
      </c>
      <c r="EI147" s="29">
        <f>MAX(EE147:EF147)</f>
        <v>5.56</v>
      </c>
      <c r="EJ147" s="1">
        <v>5.56</v>
      </c>
      <c r="EK147" s="1">
        <v>0</v>
      </c>
      <c r="EL147" s="1">
        <v>0</v>
      </c>
      <c r="EM147" s="1">
        <f>IF(EL147&gt;68,68,EL147)</f>
        <v>0</v>
      </c>
      <c r="EN147" s="1">
        <f>MAX(EJ147:EK147,EM147)</f>
        <v>5.56</v>
      </c>
      <c r="EO147" s="29">
        <v>0</v>
      </c>
      <c r="EP147" s="29">
        <v>0</v>
      </c>
      <c r="EQ147" s="29"/>
      <c r="ER147" s="15">
        <f>AVERAGE(ED147,EI147,EN147,EQ147)</f>
        <v>3.7066666666666666</v>
      </c>
      <c r="ES147" s="1">
        <v>13.33</v>
      </c>
      <c r="ET147" s="1">
        <v>0</v>
      </c>
      <c r="EU147" s="1">
        <f>MIN(MAX(ES147:ET147)+0.2*FA147, 100)</f>
        <v>13.33</v>
      </c>
      <c r="EV147" s="29">
        <v>0</v>
      </c>
      <c r="EW147" s="29">
        <v>0</v>
      </c>
      <c r="EX147" s="29">
        <f>MIN(MAX(EV147:EW147)+0.15*FA147, 100)</f>
        <v>0</v>
      </c>
      <c r="EY147" s="1">
        <v>0</v>
      </c>
      <c r="EZ147" s="1">
        <v>0</v>
      </c>
      <c r="FA147" s="1">
        <f>MAX(EY147:EZ147)</f>
        <v>0</v>
      </c>
      <c r="FB147" s="15">
        <f>AVERAGE(EU147,EX147,FA147)</f>
        <v>4.4433333333333334</v>
      </c>
      <c r="FC147" s="3">
        <v>0.25</v>
      </c>
      <c r="FD147" s="3">
        <v>0.2</v>
      </c>
      <c r="FE147" s="3">
        <v>0.25</v>
      </c>
      <c r="FF147" s="3">
        <v>0.3</v>
      </c>
      <c r="FG147" s="25">
        <f>MIN(IF(C147="Yes",AQ147+DG147,0),100)</f>
        <v>0.5</v>
      </c>
      <c r="FH147" s="25">
        <f>IF(FL147&lt;0,FG147+FL147*-4,FG147)</f>
        <v>0.5</v>
      </c>
      <c r="FI147" s="25">
        <f>MIN(IF(C147="Yes",AQ147+DY147,0), 100)</f>
        <v>19.131666666666668</v>
      </c>
      <c r="FJ147" s="25">
        <f>MIN(IF(C147="Yes",AQ147+ER147,0),100)</f>
        <v>4.206666666666667</v>
      </c>
      <c r="FK147" s="25">
        <f>MIN(IF(C147="Yes",AQ147+FB147,0), 100)</f>
        <v>4.9433333333333334</v>
      </c>
      <c r="FL147" s="26">
        <f>FC147*FG147+FD147*FI147+FE147*FJ147+FF147*FK147</f>
        <v>6.4859999999999998</v>
      </c>
      <c r="FM147" s="26">
        <f>FC147*FH147+FD147*FI147+FE147*FJ147+FF147*FK147</f>
        <v>6.4859999999999998</v>
      </c>
    </row>
    <row r="148" spans="1:169" customFormat="1" x14ac:dyDescent="0.3">
      <c r="A148">
        <v>1402019120</v>
      </c>
      <c r="B148" t="s">
        <v>106</v>
      </c>
      <c r="C148" s="2" t="s">
        <v>107</v>
      </c>
      <c r="D148" s="6">
        <v>1</v>
      </c>
      <c r="E148" s="6"/>
      <c r="F148" s="7">
        <v>1</v>
      </c>
      <c r="G148" s="7"/>
      <c r="H148" s="6"/>
      <c r="I148" s="6"/>
      <c r="J148" s="7"/>
      <c r="K148" s="7"/>
      <c r="L148" s="6"/>
      <c r="M148" s="8"/>
      <c r="N148" s="7"/>
      <c r="O148" s="7"/>
      <c r="P148" s="6"/>
      <c r="Q148" s="8"/>
      <c r="R148" s="7"/>
      <c r="S148" s="7"/>
      <c r="T148" s="6"/>
      <c r="U148" s="6"/>
      <c r="V148" s="7"/>
      <c r="W148" s="7"/>
      <c r="X148" s="6"/>
      <c r="Y148" s="6"/>
      <c r="Z148" s="7"/>
      <c r="AA148" s="7"/>
      <c r="AB148" s="6"/>
      <c r="AC148" s="6"/>
      <c r="AD148" s="7"/>
      <c r="AE148" s="8"/>
      <c r="AF148" s="10">
        <v>14</v>
      </c>
      <c r="AG148" s="10">
        <v>10</v>
      </c>
      <c r="AH148" s="10">
        <f>COUNT(D148:AE148)</f>
        <v>2</v>
      </c>
      <c r="AI148" s="22">
        <f>IF(C148="Yes",(AF148-AH148+(DG148-50)/AG148)/AF148,0)</f>
        <v>0.37142857142857144</v>
      </c>
      <c r="AJ148" s="11">
        <f>SUM(D148:AE148)</f>
        <v>2</v>
      </c>
      <c r="AK148" s="10">
        <f>MAX(AJ148-AL148-AM148,0)*-1</f>
        <v>0</v>
      </c>
      <c r="AL148" s="10">
        <v>10</v>
      </c>
      <c r="AM148" s="10">
        <v>3</v>
      </c>
      <c r="AN148" s="7">
        <f>AJ148+AK148+AO148</f>
        <v>2</v>
      </c>
      <c r="AO148" s="6"/>
      <c r="AP148" s="3">
        <v>0.5</v>
      </c>
      <c r="AQ148" s="15">
        <f>MIN(AN148,AL148)*AP148</f>
        <v>1</v>
      </c>
      <c r="AR148" s="6">
        <v>0</v>
      </c>
      <c r="AS148" s="6">
        <v>0</v>
      </c>
      <c r="AT148" s="6">
        <v>0</v>
      </c>
      <c r="AU148" s="6">
        <v>0</v>
      </c>
      <c r="AV148" s="7"/>
      <c r="AW148" s="7">
        <v>0</v>
      </c>
      <c r="AX148" s="7"/>
      <c r="AY148" s="7">
        <v>0</v>
      </c>
      <c r="AZ148" s="6"/>
      <c r="BA148" s="6">
        <v>-5</v>
      </c>
      <c r="BB148" s="6"/>
      <c r="BC148" s="6">
        <v>-5</v>
      </c>
      <c r="BD148" s="7"/>
      <c r="BE148" s="7">
        <f>IF(ED148&gt;=70, 5, 0)</f>
        <v>0</v>
      </c>
      <c r="BF148" s="7"/>
      <c r="BG148" s="7"/>
      <c r="BH148" s="7">
        <v>-5</v>
      </c>
      <c r="BI148" s="6"/>
      <c r="BJ148" s="6">
        <f>IF(EU148&gt;=70, 6, 0)</f>
        <v>0</v>
      </c>
      <c r="BK148" s="6">
        <v>-5</v>
      </c>
      <c r="BL148" s="7">
        <v>0</v>
      </c>
      <c r="BM148" s="7">
        <v>-5</v>
      </c>
      <c r="BN148" s="7">
        <v>-5</v>
      </c>
      <c r="BO148" s="6">
        <v>2</v>
      </c>
      <c r="BP148" s="6">
        <f>IF(EX148&gt;=70, 6, 0)</f>
        <v>0</v>
      </c>
      <c r="BQ148" s="6">
        <v>0</v>
      </c>
      <c r="BR148" s="7"/>
      <c r="BS148" s="7">
        <v>-5</v>
      </c>
      <c r="BT148" s="7">
        <v>-5</v>
      </c>
      <c r="BU148" s="6"/>
      <c r="BV148" s="6">
        <v>0</v>
      </c>
      <c r="BW148" s="6">
        <f>IF(EI148&gt;=70, 5, 0)</f>
        <v>0</v>
      </c>
      <c r="BX148" s="6">
        <v>-5</v>
      </c>
      <c r="BY148" s="6">
        <v>0</v>
      </c>
      <c r="BZ148" s="6">
        <v>0</v>
      </c>
      <c r="CA148" s="6">
        <v>0</v>
      </c>
      <c r="CB148" s="6">
        <v>0</v>
      </c>
      <c r="CC148" s="6">
        <v>0</v>
      </c>
      <c r="CD148" s="6">
        <v>0</v>
      </c>
      <c r="CE148" s="6">
        <v>0</v>
      </c>
      <c r="CF148" s="6">
        <v>0</v>
      </c>
      <c r="CG148" s="6">
        <v>0</v>
      </c>
      <c r="CH148" s="6">
        <v>0</v>
      </c>
      <c r="CI148" s="6">
        <v>-5</v>
      </c>
      <c r="CJ148" s="7">
        <v>-5</v>
      </c>
      <c r="CK148" s="7">
        <v>-5</v>
      </c>
      <c r="CL148" s="7">
        <v>-5</v>
      </c>
      <c r="CM148" s="6">
        <v>-5</v>
      </c>
      <c r="CN148" s="6">
        <f>IF(EQ148&gt;=70, 5, 0)</f>
        <v>0</v>
      </c>
      <c r="CO148" s="6">
        <v>-5</v>
      </c>
      <c r="CP148" s="6"/>
      <c r="CQ148" s="6">
        <v>-5</v>
      </c>
      <c r="CR148" s="7"/>
      <c r="CS148" s="7">
        <f>IF(FA148&gt;=70, 6, 0)</f>
        <v>0</v>
      </c>
      <c r="CT148" s="7">
        <v>-5</v>
      </c>
      <c r="CU148" s="6"/>
      <c r="CV148" s="7">
        <v>0</v>
      </c>
      <c r="CW148" s="7">
        <v>0</v>
      </c>
      <c r="CX148" s="7">
        <v>15</v>
      </c>
      <c r="CY148" s="7">
        <v>0</v>
      </c>
      <c r="CZ148" s="7">
        <f>IF(AND(DQ148&gt;0,DU148&gt;0),4,0)</f>
        <v>0</v>
      </c>
      <c r="DA148" s="7">
        <f>IF(AND(ED148&gt;0,EI148&gt;0,EN148&gt;0),4,0)</f>
        <v>0</v>
      </c>
      <c r="DB148" s="7">
        <f>IF(SUM(BV148,BX148,CA148,CB148,CD148,CG148,CJ148,CK148,CM148,CO148)&gt;-1,4,0)</f>
        <v>0</v>
      </c>
      <c r="DC148" s="7">
        <f>IF(FA148&gt;0,4,0)</f>
        <v>0</v>
      </c>
      <c r="DD148" s="6"/>
      <c r="DE148" s="10">
        <f>SUM(AR148:DD148)</f>
        <v>-68</v>
      </c>
      <c r="DF148" s="10">
        <v>50</v>
      </c>
      <c r="DG148" s="17">
        <f>DE148+DF148</f>
        <v>-18</v>
      </c>
      <c r="DH148" s="1">
        <v>82.86</v>
      </c>
      <c r="DI148" s="18">
        <v>0</v>
      </c>
      <c r="DJ148" s="18">
        <v>0</v>
      </c>
      <c r="DK148" s="29">
        <f>AVERAGE(DI148:DJ148)</f>
        <v>0</v>
      </c>
      <c r="DL148" s="1">
        <v>0</v>
      </c>
      <c r="DM148" s="29">
        <v>0</v>
      </c>
      <c r="DN148" s="1">
        <v>0</v>
      </c>
      <c r="DO148" s="1">
        <v>0</v>
      </c>
      <c r="DP148" s="1">
        <f>IF(DO148&gt;68, 68, DO148)</f>
        <v>0</v>
      </c>
      <c r="DQ148" s="1">
        <f>MAX(DN148,DP148)</f>
        <v>0</v>
      </c>
      <c r="DR148" s="29">
        <v>0</v>
      </c>
      <c r="DS148" s="29"/>
      <c r="DT148" s="29">
        <f>IF(DS148&gt;68,68,DS148)</f>
        <v>0</v>
      </c>
      <c r="DU148" s="29">
        <f>MAX(DR148,DT148)</f>
        <v>0</v>
      </c>
      <c r="DV148" s="18">
        <v>0</v>
      </c>
      <c r="DW148" s="18">
        <v>0</v>
      </c>
      <c r="DX148" s="1"/>
      <c r="DY148" s="15">
        <f>AVERAGE(DH148,DK148:DM148, DQ148, DU148)</f>
        <v>13.81</v>
      </c>
      <c r="DZ148" s="1">
        <v>26.67</v>
      </c>
      <c r="EA148" s="1">
        <v>0</v>
      </c>
      <c r="EB148" s="1">
        <v>0</v>
      </c>
      <c r="EC148" s="1">
        <f>IF(EB148&gt;68,68,EB148)</f>
        <v>0</v>
      </c>
      <c r="ED148" s="1">
        <f>MAX(DZ148:EA148,EC148)</f>
        <v>26.67</v>
      </c>
      <c r="EE148" s="29">
        <v>0</v>
      </c>
      <c r="EF148" s="29">
        <v>0</v>
      </c>
      <c r="EG148" s="29">
        <v>0</v>
      </c>
      <c r="EH148" s="29">
        <f>IF(EG148&gt;68,68,EG148)</f>
        <v>0</v>
      </c>
      <c r="EI148" s="29">
        <f>MAX(EE148:EF148)</f>
        <v>0</v>
      </c>
      <c r="EJ148" s="1">
        <v>0</v>
      </c>
      <c r="EK148" s="1">
        <v>0</v>
      </c>
      <c r="EL148" s="1">
        <v>0</v>
      </c>
      <c r="EM148" s="1">
        <f>IF(EL148&gt;68,68,EL148)</f>
        <v>0</v>
      </c>
      <c r="EN148" s="1">
        <f>MAX(EJ148:EK148,EM148)</f>
        <v>0</v>
      </c>
      <c r="EO148" s="29">
        <v>0</v>
      </c>
      <c r="EP148" s="29">
        <v>0</v>
      </c>
      <c r="EQ148" s="29"/>
      <c r="ER148" s="15">
        <f>AVERAGE(ED148,EI148,EN148,EQ148)</f>
        <v>8.89</v>
      </c>
      <c r="ES148" s="1">
        <v>0</v>
      </c>
      <c r="ET148" s="1">
        <v>0</v>
      </c>
      <c r="EU148" s="1">
        <f>MIN(MAX(ES148:ET148)+0.2*FA148, 100)</f>
        <v>0</v>
      </c>
      <c r="EV148" s="29">
        <v>50</v>
      </c>
      <c r="EW148" s="29">
        <v>0</v>
      </c>
      <c r="EX148" s="29">
        <f>MIN(MAX(EV148:EW148)+0.15*FA148, 100)</f>
        <v>50</v>
      </c>
      <c r="EY148" s="1">
        <v>0</v>
      </c>
      <c r="EZ148" s="1">
        <v>0</v>
      </c>
      <c r="FA148" s="1">
        <f>MAX(EY148:EZ148)</f>
        <v>0</v>
      </c>
      <c r="FB148" s="15">
        <f>AVERAGE(EU148,EX148,FA148)</f>
        <v>16.666666666666668</v>
      </c>
      <c r="FC148" s="3">
        <v>0.25</v>
      </c>
      <c r="FD148" s="3">
        <v>0.2</v>
      </c>
      <c r="FE148" s="3">
        <v>0.25</v>
      </c>
      <c r="FF148" s="3">
        <v>0.3</v>
      </c>
      <c r="FG148" s="25">
        <f>MIN(IF(C148="Yes",AQ148+DG148,0),100)</f>
        <v>-17</v>
      </c>
      <c r="FH148" s="25">
        <f>IF(FL148&lt;0,FG148+FL148*-4,FG148)</f>
        <v>-17</v>
      </c>
      <c r="FI148" s="25">
        <f>MIN(IF(C148="Yes",AQ148+DY148,0), 100)</f>
        <v>14.81</v>
      </c>
      <c r="FJ148" s="25">
        <f>MIN(IF(C148="Yes",AQ148+ER148,0),100)</f>
        <v>9.89</v>
      </c>
      <c r="FK148" s="25">
        <f>MIN(IF(C148="Yes",AQ148+FB148,0), 100)</f>
        <v>17.666666666666668</v>
      </c>
      <c r="FL148" s="26">
        <f>FC148*FG148+FD148*FI148+FE148*FJ148+FF148*FK148</f>
        <v>6.4845000000000006</v>
      </c>
      <c r="FM148" s="26">
        <f>FC148*FH148+FD148*FI148+FE148*FJ148+FF148*FK148</f>
        <v>6.4845000000000006</v>
      </c>
    </row>
    <row r="149" spans="1:169" customFormat="1" x14ac:dyDescent="0.3">
      <c r="A149">
        <v>1402018075</v>
      </c>
      <c r="B149" t="s">
        <v>106</v>
      </c>
      <c r="C149" s="2" t="s">
        <v>107</v>
      </c>
      <c r="D149" s="6"/>
      <c r="E149" s="6"/>
      <c r="F149" s="7"/>
      <c r="G149" s="7">
        <v>1</v>
      </c>
      <c r="H149" s="6"/>
      <c r="I149" s="6"/>
      <c r="J149" s="7"/>
      <c r="K149" s="7"/>
      <c r="L149" s="6"/>
      <c r="M149" s="8"/>
      <c r="N149" s="7"/>
      <c r="O149" s="7"/>
      <c r="P149" s="6">
        <v>1</v>
      </c>
      <c r="Q149" s="8"/>
      <c r="R149" s="7"/>
      <c r="S149" s="7"/>
      <c r="T149" s="6"/>
      <c r="U149" s="6"/>
      <c r="V149" s="7"/>
      <c r="W149" s="7"/>
      <c r="X149" s="6"/>
      <c r="Y149" s="6"/>
      <c r="Z149" s="7"/>
      <c r="AA149" s="7"/>
      <c r="AB149" s="6"/>
      <c r="AC149" s="6"/>
      <c r="AD149" s="7"/>
      <c r="AE149" s="8"/>
      <c r="AF149" s="10">
        <v>14</v>
      </c>
      <c r="AG149" s="10">
        <v>10</v>
      </c>
      <c r="AH149" s="10">
        <f>COUNT(D149:AE149)</f>
        <v>2</v>
      </c>
      <c r="AI149" s="22">
        <f>IF(C149="Yes",(AF149-AH149+(DG149-50)/AG149)/AF149,0)</f>
        <v>0.51428571428571435</v>
      </c>
      <c r="AJ149" s="11">
        <f>SUM(D149:AE149)</f>
        <v>2</v>
      </c>
      <c r="AK149" s="10">
        <f>MAX(AJ149-AL149-AM149,0)*-1</f>
        <v>0</v>
      </c>
      <c r="AL149" s="10">
        <v>10</v>
      </c>
      <c r="AM149" s="10">
        <v>3</v>
      </c>
      <c r="AN149" s="7">
        <f>AJ149+AK149+AO149</f>
        <v>2</v>
      </c>
      <c r="AO149" s="6"/>
      <c r="AP149" s="3">
        <v>0.5</v>
      </c>
      <c r="AQ149" s="15">
        <f>MIN(AN149,AL149)*AP149</f>
        <v>1</v>
      </c>
      <c r="AR149" s="6">
        <v>0</v>
      </c>
      <c r="AS149" s="6">
        <v>0</v>
      </c>
      <c r="AT149" s="6">
        <v>2</v>
      </c>
      <c r="AU149" s="6">
        <v>0</v>
      </c>
      <c r="AV149" s="7"/>
      <c r="AW149" s="7">
        <v>0</v>
      </c>
      <c r="AX149" s="7"/>
      <c r="AY149" s="7">
        <v>-5</v>
      </c>
      <c r="AZ149" s="6"/>
      <c r="BA149" s="6">
        <v>0</v>
      </c>
      <c r="BB149" s="6"/>
      <c r="BC149" s="6">
        <v>0</v>
      </c>
      <c r="BD149" s="7"/>
      <c r="BE149" s="7">
        <f>IF(ED149&gt;=70, 5, 0)</f>
        <v>0</v>
      </c>
      <c r="BF149" s="7"/>
      <c r="BG149" s="7"/>
      <c r="BH149" s="7">
        <v>0</v>
      </c>
      <c r="BI149" s="6"/>
      <c r="BJ149" s="6">
        <f>IF(EU149&gt;=70, 6, 0)</f>
        <v>0</v>
      </c>
      <c r="BK149" s="6">
        <v>-5</v>
      </c>
      <c r="BL149" s="7">
        <v>-5</v>
      </c>
      <c r="BM149" s="7">
        <v>-5</v>
      </c>
      <c r="BN149" s="7">
        <v>-5</v>
      </c>
      <c r="BO149" s="6"/>
      <c r="BP149" s="6">
        <f>IF(EX149&gt;=70, 6, 0)</f>
        <v>0</v>
      </c>
      <c r="BQ149" s="6">
        <v>-5</v>
      </c>
      <c r="BR149" s="7"/>
      <c r="BS149" s="7">
        <v>0</v>
      </c>
      <c r="BT149" s="7">
        <v>-5</v>
      </c>
      <c r="BU149" s="6"/>
      <c r="BV149" s="6">
        <v>0</v>
      </c>
      <c r="BW149" s="6">
        <f>IF(EI149&gt;=70, 5, 0)</f>
        <v>0</v>
      </c>
      <c r="BX149" s="6">
        <v>-5</v>
      </c>
      <c r="BY149" s="6">
        <v>0</v>
      </c>
      <c r="BZ149" s="6">
        <v>0</v>
      </c>
      <c r="CA149" s="6">
        <v>0</v>
      </c>
      <c r="CB149" s="6">
        <v>0</v>
      </c>
      <c r="CC149" s="6">
        <v>0</v>
      </c>
      <c r="CD149" s="6">
        <v>0</v>
      </c>
      <c r="CE149" s="6">
        <v>0</v>
      </c>
      <c r="CF149" s="6">
        <v>0</v>
      </c>
      <c r="CG149" s="6">
        <v>0</v>
      </c>
      <c r="CH149" s="6">
        <v>0</v>
      </c>
      <c r="CI149" s="6">
        <v>-5</v>
      </c>
      <c r="CJ149" s="7">
        <v>0</v>
      </c>
      <c r="CK149" s="7">
        <v>0</v>
      </c>
      <c r="CL149" s="7">
        <v>0</v>
      </c>
      <c r="CM149" s="6">
        <v>0</v>
      </c>
      <c r="CN149" s="6">
        <f>IF(EQ149&gt;=70, 5, 0)</f>
        <v>0</v>
      </c>
      <c r="CO149" s="6">
        <v>0</v>
      </c>
      <c r="CP149" s="6"/>
      <c r="CQ149" s="6">
        <v>0</v>
      </c>
      <c r="CR149" s="7"/>
      <c r="CS149" s="7">
        <f>IF(FA149&gt;=70, 6, 0)</f>
        <v>0</v>
      </c>
      <c r="CT149" s="7">
        <v>-5</v>
      </c>
      <c r="CU149" s="6"/>
      <c r="CV149" s="7">
        <v>0</v>
      </c>
      <c r="CW149" s="7">
        <v>0</v>
      </c>
      <c r="CX149" s="7">
        <v>0</v>
      </c>
      <c r="CY149" s="7">
        <v>0</v>
      </c>
      <c r="CZ149" s="7">
        <f>IF(AND(DQ149&gt;0,DU149&gt;0),4,0)</f>
        <v>0</v>
      </c>
      <c r="DA149" s="7">
        <f>IF(AND(ED149&gt;0,EI149&gt;0,EN149&gt;0),4,0)</f>
        <v>0</v>
      </c>
      <c r="DB149" s="7">
        <f>IF(SUM(BV149,BX149,CA149,CB149,CD149,CG149,CJ149,CK149,CM149,CO149)&gt;-1,4,0)</f>
        <v>0</v>
      </c>
      <c r="DC149" s="7">
        <f>IF(FA149&gt;0,4,0)</f>
        <v>0</v>
      </c>
      <c r="DD149" s="6"/>
      <c r="DE149" s="10">
        <f>SUM(AR149:DD149)</f>
        <v>-48</v>
      </c>
      <c r="DF149" s="10">
        <v>50</v>
      </c>
      <c r="DG149" s="17">
        <f>DE149+DF149</f>
        <v>2</v>
      </c>
      <c r="DH149" s="1">
        <v>20</v>
      </c>
      <c r="DI149" s="18">
        <v>50</v>
      </c>
      <c r="DJ149" s="18">
        <v>50</v>
      </c>
      <c r="DK149" s="29">
        <f>AVERAGE(DI149:DJ149)</f>
        <v>50</v>
      </c>
      <c r="DL149" s="1">
        <v>0</v>
      </c>
      <c r="DM149" s="29">
        <v>0</v>
      </c>
      <c r="DN149" s="1">
        <v>0</v>
      </c>
      <c r="DO149" s="1">
        <v>0</v>
      </c>
      <c r="DP149" s="1">
        <f>IF(DO149&gt;68, 68, DO149)</f>
        <v>0</v>
      </c>
      <c r="DQ149" s="1">
        <f>MAX(DN149,DP149)</f>
        <v>0</v>
      </c>
      <c r="DR149" s="29">
        <v>0</v>
      </c>
      <c r="DS149" s="29"/>
      <c r="DT149" s="29">
        <f>IF(DS149&gt;68,68,DS149)</f>
        <v>0</v>
      </c>
      <c r="DU149" s="29">
        <f>MAX(DR149,DT149)</f>
        <v>0</v>
      </c>
      <c r="DV149" s="18">
        <v>0</v>
      </c>
      <c r="DW149" s="18">
        <v>0</v>
      </c>
      <c r="DX149" s="1"/>
      <c r="DY149" s="15">
        <f>AVERAGE(DH149,DK149:DM149, DQ149, DU149)</f>
        <v>11.666666666666666</v>
      </c>
      <c r="DZ149" s="1">
        <v>13.33</v>
      </c>
      <c r="EA149" s="1">
        <v>0</v>
      </c>
      <c r="EB149" s="1">
        <v>0</v>
      </c>
      <c r="EC149" s="1">
        <f>IF(EB149&gt;68,68,EB149)</f>
        <v>0</v>
      </c>
      <c r="ED149" s="1">
        <f>MAX(DZ149:EA149,EC149)</f>
        <v>13.33</v>
      </c>
      <c r="EE149" s="29">
        <v>0</v>
      </c>
      <c r="EF149" s="29">
        <v>0</v>
      </c>
      <c r="EG149" s="29">
        <v>0</v>
      </c>
      <c r="EH149" s="29">
        <f>IF(EG149&gt;68,68,EG149)</f>
        <v>0</v>
      </c>
      <c r="EI149" s="29">
        <f>MAX(EE149:EF149)</f>
        <v>0</v>
      </c>
      <c r="EJ149" s="1">
        <v>0</v>
      </c>
      <c r="EK149" s="1">
        <v>0</v>
      </c>
      <c r="EL149" s="1">
        <v>0</v>
      </c>
      <c r="EM149" s="1">
        <f>IF(EL149&gt;68,68,EL149)</f>
        <v>0</v>
      </c>
      <c r="EN149" s="1">
        <f>MAX(EJ149:EK149,EM149)</f>
        <v>0</v>
      </c>
      <c r="EO149" s="29">
        <v>0</v>
      </c>
      <c r="EP149" s="29">
        <v>0</v>
      </c>
      <c r="EQ149" s="29"/>
      <c r="ER149" s="15">
        <f>AVERAGE(ED149,EI149,EN149,EQ149)</f>
        <v>4.4433333333333334</v>
      </c>
      <c r="ES149" s="1">
        <v>0</v>
      </c>
      <c r="ET149" s="1">
        <v>0</v>
      </c>
      <c r="EU149" s="1">
        <f>MIN(MAX(ES149:ET149)+0.2*FA149, 100)</f>
        <v>0</v>
      </c>
      <c r="EV149" s="29">
        <v>10.42</v>
      </c>
      <c r="EW149" s="29">
        <v>0</v>
      </c>
      <c r="EX149" s="29">
        <f>MIN(MAX(EV149:EW149)+0.15*FA149, 100)</f>
        <v>10.42</v>
      </c>
      <c r="EY149" s="1">
        <v>0</v>
      </c>
      <c r="EZ149" s="1">
        <v>0</v>
      </c>
      <c r="FA149" s="1">
        <f>MAX(EY149:EZ149)</f>
        <v>0</v>
      </c>
      <c r="FB149" s="15">
        <f>AVERAGE(EU149,EX149,FA149)</f>
        <v>3.4733333333333332</v>
      </c>
      <c r="FC149" s="3">
        <v>0.25</v>
      </c>
      <c r="FD149" s="3">
        <v>0.2</v>
      </c>
      <c r="FE149" s="3">
        <v>0.25</v>
      </c>
      <c r="FF149" s="3">
        <v>0.3</v>
      </c>
      <c r="FG149" s="25">
        <f>MIN(IF(C149="Yes",AQ149+DG149,0),100)</f>
        <v>3</v>
      </c>
      <c r="FH149" s="25">
        <f>IF(FL149&lt;0,FG149+FL149*-4,FG149)</f>
        <v>3</v>
      </c>
      <c r="FI149" s="25">
        <f>MIN(IF(C149="Yes",AQ149+DY149,0), 100)</f>
        <v>12.666666666666666</v>
      </c>
      <c r="FJ149" s="25">
        <f>MIN(IF(C149="Yes",AQ149+ER149,0),100)</f>
        <v>5.4433333333333334</v>
      </c>
      <c r="FK149" s="25">
        <f>MIN(IF(C149="Yes",AQ149+FB149,0), 100)</f>
        <v>4.4733333333333327</v>
      </c>
      <c r="FL149" s="26">
        <f>FC149*FG149+FD149*FI149+FE149*FJ149+FF149*FK149</f>
        <v>5.9861666666666666</v>
      </c>
      <c r="FM149" s="26">
        <f>FC149*FH149+FD149*FI149+FE149*FJ149+FF149*FK149</f>
        <v>5.9861666666666666</v>
      </c>
    </row>
    <row r="150" spans="1:169" customFormat="1" x14ac:dyDescent="0.3">
      <c r="A150">
        <v>1402019014</v>
      </c>
      <c r="B150" t="s">
        <v>106</v>
      </c>
      <c r="C150" s="2" t="s">
        <v>107</v>
      </c>
      <c r="D150" s="6"/>
      <c r="E150" s="6"/>
      <c r="F150" s="7"/>
      <c r="G150" s="7"/>
      <c r="H150" s="6">
        <v>0</v>
      </c>
      <c r="I150" s="6"/>
      <c r="J150" s="7"/>
      <c r="K150" s="7"/>
      <c r="L150" s="6"/>
      <c r="M150" s="8"/>
      <c r="N150" s="7"/>
      <c r="O150" s="7"/>
      <c r="P150" s="6">
        <v>1</v>
      </c>
      <c r="Q150" s="8"/>
      <c r="R150" s="7"/>
      <c r="S150" s="7"/>
      <c r="T150" s="6"/>
      <c r="U150" s="6"/>
      <c r="V150" s="7"/>
      <c r="W150" s="7"/>
      <c r="X150" s="6"/>
      <c r="Y150" s="6"/>
      <c r="Z150" s="7"/>
      <c r="AA150" s="7"/>
      <c r="AB150" s="6"/>
      <c r="AC150" s="6"/>
      <c r="AD150" s="7"/>
      <c r="AE150" s="8"/>
      <c r="AF150" s="10">
        <v>14</v>
      </c>
      <c r="AG150" s="10">
        <v>10</v>
      </c>
      <c r="AH150" s="10">
        <f>COUNT(D150:AE150)</f>
        <v>2</v>
      </c>
      <c r="AI150" s="22">
        <f>IF(C150="Yes",(AF150-AH150+(DG150-50)/AG150)/AF150,0)</f>
        <v>0.32857142857142857</v>
      </c>
      <c r="AJ150" s="11">
        <f>SUM(D150:AE150)</f>
        <v>1</v>
      </c>
      <c r="AK150" s="10">
        <f>MAX(AJ150-AL150-AM150,0)*-1</f>
        <v>0</v>
      </c>
      <c r="AL150" s="10">
        <v>10</v>
      </c>
      <c r="AM150" s="10">
        <v>3</v>
      </c>
      <c r="AN150" s="7">
        <f>AJ150+AK150+AO150</f>
        <v>1</v>
      </c>
      <c r="AO150" s="6"/>
      <c r="AP150" s="3">
        <v>0.5</v>
      </c>
      <c r="AQ150" s="15">
        <f>MIN(AN150,AL150)*AP150</f>
        <v>0.5</v>
      </c>
      <c r="AR150" s="6">
        <v>0</v>
      </c>
      <c r="AS150" s="6">
        <v>0</v>
      </c>
      <c r="AT150" s="6">
        <v>1</v>
      </c>
      <c r="AU150" s="6">
        <v>0</v>
      </c>
      <c r="AV150" s="7"/>
      <c r="AW150" s="7">
        <v>0</v>
      </c>
      <c r="AX150" s="7"/>
      <c r="AY150" s="7">
        <v>0</v>
      </c>
      <c r="AZ150" s="6"/>
      <c r="BA150" s="6">
        <v>0</v>
      </c>
      <c r="BB150" s="6"/>
      <c r="BC150" s="6">
        <v>0</v>
      </c>
      <c r="BD150" s="7"/>
      <c r="BE150" s="7">
        <f>IF(ED150&gt;=70, 5, 0)</f>
        <v>0</v>
      </c>
      <c r="BF150" s="7"/>
      <c r="BG150" s="7"/>
      <c r="BH150" s="7">
        <v>0</v>
      </c>
      <c r="BI150" s="6"/>
      <c r="BJ150" s="6">
        <f>IF(EU150&gt;=70, 6, 0)</f>
        <v>0</v>
      </c>
      <c r="BK150" s="6">
        <v>-5</v>
      </c>
      <c r="BL150" s="7">
        <v>-5</v>
      </c>
      <c r="BM150" s="7">
        <v>-5</v>
      </c>
      <c r="BN150" s="7">
        <v>-5</v>
      </c>
      <c r="BO150" s="6"/>
      <c r="BP150" s="6">
        <f>IF(EX150&gt;=70, 6, 0)</f>
        <v>0</v>
      </c>
      <c r="BQ150" s="6">
        <v>-5</v>
      </c>
      <c r="BR150" s="7"/>
      <c r="BS150" s="7">
        <v>0</v>
      </c>
      <c r="BT150" s="7">
        <v>0</v>
      </c>
      <c r="BU150" s="6"/>
      <c r="BV150" s="6">
        <v>-5</v>
      </c>
      <c r="BW150" s="6">
        <f>IF(EI150&gt;=70, 5, 0)</f>
        <v>0</v>
      </c>
      <c r="BX150" s="6">
        <v>-5</v>
      </c>
      <c r="BY150" s="6">
        <v>0</v>
      </c>
      <c r="BZ150" s="6">
        <v>0</v>
      </c>
      <c r="CA150" s="6">
        <v>0</v>
      </c>
      <c r="CB150" s="6">
        <v>0</v>
      </c>
      <c r="CC150" s="6">
        <v>0</v>
      </c>
      <c r="CD150" s="6">
        <v>0</v>
      </c>
      <c r="CE150" s="6">
        <v>0</v>
      </c>
      <c r="CF150" s="6">
        <v>0</v>
      </c>
      <c r="CG150" s="6">
        <v>0</v>
      </c>
      <c r="CH150" s="6">
        <v>0</v>
      </c>
      <c r="CI150" s="6">
        <v>-5</v>
      </c>
      <c r="CJ150" s="7">
        <v>-5</v>
      </c>
      <c r="CK150" s="7">
        <v>-5</v>
      </c>
      <c r="CL150" s="7">
        <v>-5</v>
      </c>
      <c r="CM150" s="6">
        <v>-5</v>
      </c>
      <c r="CN150" s="6">
        <f>IF(EQ150&gt;=70, 5, 0)</f>
        <v>0</v>
      </c>
      <c r="CO150" s="6">
        <v>-5</v>
      </c>
      <c r="CP150" s="6"/>
      <c r="CQ150" s="6">
        <v>-5</v>
      </c>
      <c r="CR150" s="7"/>
      <c r="CS150" s="7">
        <f>IF(FA150&gt;=70, 6, 0)</f>
        <v>0</v>
      </c>
      <c r="CT150" s="7">
        <v>-5</v>
      </c>
      <c r="CU150" s="6"/>
      <c r="CV150" s="7">
        <v>0</v>
      </c>
      <c r="CW150" s="7">
        <v>0</v>
      </c>
      <c r="CX150" s="7">
        <v>0</v>
      </c>
      <c r="CY150" s="7">
        <v>0</v>
      </c>
      <c r="CZ150" s="7">
        <f>IF(AND(DQ150&gt;0,DU150&gt;0),4,0)</f>
        <v>0</v>
      </c>
      <c r="DA150" s="7">
        <f>IF(AND(ED150&gt;0,EI150&gt;0,EN150&gt;0),4,0)</f>
        <v>0</v>
      </c>
      <c r="DB150" s="7">
        <f>IF(SUM(BV150,BX150,CA150,CB150,CD150,CG150,CJ150,CK150,CM150,CO150)&gt;-1,4,0)</f>
        <v>0</v>
      </c>
      <c r="DC150" s="7">
        <f>IF(FA150&gt;0,4,0)</f>
        <v>0</v>
      </c>
      <c r="DD150" s="6"/>
      <c r="DE150" s="10">
        <f>SUM(AR150:DD150)</f>
        <v>-74</v>
      </c>
      <c r="DF150" s="10">
        <v>50</v>
      </c>
      <c r="DG150" s="17">
        <f>DE150+DF150</f>
        <v>-24</v>
      </c>
      <c r="DH150" s="1">
        <v>88.57</v>
      </c>
      <c r="DI150" s="18">
        <v>0</v>
      </c>
      <c r="DJ150" s="18">
        <v>0</v>
      </c>
      <c r="DK150" s="29">
        <f>AVERAGE(DI150:DJ150)</f>
        <v>0</v>
      </c>
      <c r="DL150" s="1">
        <v>0</v>
      </c>
      <c r="DM150" s="29">
        <v>0</v>
      </c>
      <c r="DN150" s="1">
        <v>0</v>
      </c>
      <c r="DO150" s="1">
        <v>0</v>
      </c>
      <c r="DP150" s="1">
        <f>IF(DO150&gt;68, 68, DO150)</f>
        <v>0</v>
      </c>
      <c r="DQ150" s="1">
        <f>MAX(DN150,DP150)</f>
        <v>0</v>
      </c>
      <c r="DR150" s="29">
        <v>0</v>
      </c>
      <c r="DS150" s="29"/>
      <c r="DT150" s="29">
        <f>IF(DS150&gt;68,68,DS150)</f>
        <v>0</v>
      </c>
      <c r="DU150" s="29">
        <f>MAX(DR150,DT150)</f>
        <v>0</v>
      </c>
      <c r="DV150" s="18">
        <v>0</v>
      </c>
      <c r="DW150" s="18">
        <v>0</v>
      </c>
      <c r="DX150" s="1"/>
      <c r="DY150" s="15">
        <f>AVERAGE(DH150,DK150:DM150, DQ150, DU150)</f>
        <v>14.761666666666665</v>
      </c>
      <c r="DZ150" s="1">
        <v>40</v>
      </c>
      <c r="EA150" s="1">
        <v>0</v>
      </c>
      <c r="EB150" s="1">
        <v>0</v>
      </c>
      <c r="EC150" s="1">
        <f>IF(EB150&gt;68,68,EB150)</f>
        <v>0</v>
      </c>
      <c r="ED150" s="1">
        <f>MAX(DZ150:EA150,EC150)</f>
        <v>40</v>
      </c>
      <c r="EE150" s="29">
        <v>0</v>
      </c>
      <c r="EF150" s="29">
        <v>0</v>
      </c>
      <c r="EG150" s="29">
        <v>0</v>
      </c>
      <c r="EH150" s="29">
        <f>IF(EG150&gt;68,68,EG150)</f>
        <v>0</v>
      </c>
      <c r="EI150" s="29">
        <f>MAX(EE150:EF150)</f>
        <v>0</v>
      </c>
      <c r="EJ150" s="1">
        <v>0</v>
      </c>
      <c r="EK150" s="1">
        <v>0</v>
      </c>
      <c r="EL150" s="1">
        <v>0</v>
      </c>
      <c r="EM150" s="1">
        <f>IF(EL150&gt;68,68,EL150)</f>
        <v>0</v>
      </c>
      <c r="EN150" s="1">
        <f>MAX(EJ150:EK150,EM150)</f>
        <v>0</v>
      </c>
      <c r="EO150" s="29">
        <v>0</v>
      </c>
      <c r="EP150" s="29">
        <v>0</v>
      </c>
      <c r="EQ150" s="29"/>
      <c r="ER150" s="15">
        <f>AVERAGE(ED150,EI150,EN150,EQ150)</f>
        <v>13.333333333333334</v>
      </c>
      <c r="ES150" s="1">
        <v>0</v>
      </c>
      <c r="ET150" s="1">
        <v>0</v>
      </c>
      <c r="EU150" s="1">
        <f>MIN(MAX(ES150:ET150)+0.2*FA150, 100)</f>
        <v>0</v>
      </c>
      <c r="EV150" s="29">
        <v>50</v>
      </c>
      <c r="EW150" s="29">
        <v>0</v>
      </c>
      <c r="EX150" s="29">
        <f>MIN(MAX(EV150:EW150)+0.15*FA150, 100)</f>
        <v>50</v>
      </c>
      <c r="EY150" s="1">
        <v>0</v>
      </c>
      <c r="EZ150" s="1">
        <v>0</v>
      </c>
      <c r="FA150" s="1">
        <f>MAX(EY150:EZ150)</f>
        <v>0</v>
      </c>
      <c r="FB150" s="15">
        <f>AVERAGE(EU150,EX150,FA150)</f>
        <v>16.666666666666668</v>
      </c>
      <c r="FC150" s="3">
        <v>0.25</v>
      </c>
      <c r="FD150" s="3">
        <v>0.2</v>
      </c>
      <c r="FE150" s="3">
        <v>0.25</v>
      </c>
      <c r="FF150" s="3">
        <v>0.3</v>
      </c>
      <c r="FG150" s="25">
        <f>MIN(IF(C150="Yes",AQ150+DG150,0),100)</f>
        <v>-23.5</v>
      </c>
      <c r="FH150" s="25">
        <f>IF(FL150&lt;0,FG150+FL150*-4,FG150)</f>
        <v>-23.5</v>
      </c>
      <c r="FI150" s="25">
        <f>MIN(IF(C150="Yes",AQ150+DY150,0), 100)</f>
        <v>15.261666666666665</v>
      </c>
      <c r="FJ150" s="25">
        <f>MIN(IF(C150="Yes",AQ150+ER150,0),100)</f>
        <v>13.833333333333334</v>
      </c>
      <c r="FK150" s="25">
        <f>MIN(IF(C150="Yes",AQ150+FB150,0), 100)</f>
        <v>17.166666666666668</v>
      </c>
      <c r="FL150" s="26">
        <f>FC150*FG150+FD150*FI150+FE150*FJ150+FF150*FK150</f>
        <v>5.7856666666666676</v>
      </c>
      <c r="FM150" s="26">
        <f>FC150*FH150+FD150*FI150+FE150*FJ150+FF150*FK150</f>
        <v>5.7856666666666676</v>
      </c>
    </row>
    <row r="151" spans="1:169" customFormat="1" x14ac:dyDescent="0.3">
      <c r="A151">
        <v>1402019023</v>
      </c>
      <c r="B151" t="s">
        <v>105</v>
      </c>
      <c r="C151" s="2" t="s">
        <v>107</v>
      </c>
      <c r="D151" s="6"/>
      <c r="E151" s="6"/>
      <c r="F151" s="7"/>
      <c r="G151" s="7">
        <v>1</v>
      </c>
      <c r="H151" s="6">
        <v>0</v>
      </c>
      <c r="I151" s="6"/>
      <c r="J151" s="7"/>
      <c r="K151" s="7"/>
      <c r="L151" s="6"/>
      <c r="M151" s="8"/>
      <c r="N151" s="7"/>
      <c r="O151" s="7"/>
      <c r="P151" s="6"/>
      <c r="Q151" s="8"/>
      <c r="R151" s="7">
        <v>0</v>
      </c>
      <c r="S151" s="7"/>
      <c r="T151" s="6"/>
      <c r="U151" s="6"/>
      <c r="V151" s="7"/>
      <c r="W151" s="7"/>
      <c r="X151" s="6"/>
      <c r="Y151" s="6"/>
      <c r="Z151" s="7"/>
      <c r="AA151" s="7"/>
      <c r="AB151" s="6"/>
      <c r="AC151" s="6"/>
      <c r="AD151" s="7"/>
      <c r="AE151" s="8"/>
      <c r="AF151" s="10">
        <v>14</v>
      </c>
      <c r="AG151" s="10">
        <v>10</v>
      </c>
      <c r="AH151" s="10">
        <f>COUNT(D151:AE151)</f>
        <v>3</v>
      </c>
      <c r="AI151" s="22">
        <f>IF(C151="Yes",(AF151-AH151+(DG151-50)/AG151)/AF151,0)</f>
        <v>0.42857142857142855</v>
      </c>
      <c r="AJ151" s="11">
        <f>SUM(D151:AE151)</f>
        <v>1</v>
      </c>
      <c r="AK151" s="10">
        <f>MAX(AJ151-AL151-AM151,0)*-1</f>
        <v>0</v>
      </c>
      <c r="AL151" s="10">
        <v>10</v>
      </c>
      <c r="AM151" s="10">
        <v>3</v>
      </c>
      <c r="AN151" s="7">
        <f>AJ151+AK151+AO151</f>
        <v>1</v>
      </c>
      <c r="AO151" s="6"/>
      <c r="AP151" s="3">
        <v>0.5</v>
      </c>
      <c r="AQ151" s="15">
        <f>MIN(AN151,AL151)*AP151</f>
        <v>0.5</v>
      </c>
      <c r="AR151" s="6">
        <v>0</v>
      </c>
      <c r="AS151" s="6">
        <v>0</v>
      </c>
      <c r="AT151" s="6">
        <v>5</v>
      </c>
      <c r="AU151" s="6">
        <v>0</v>
      </c>
      <c r="AV151" s="7"/>
      <c r="AW151" s="7">
        <v>0</v>
      </c>
      <c r="AX151" s="7"/>
      <c r="AY151" s="7">
        <v>0</v>
      </c>
      <c r="AZ151" s="6">
        <v>-5</v>
      </c>
      <c r="BA151" s="6">
        <v>0</v>
      </c>
      <c r="BB151" s="6"/>
      <c r="BC151" s="6">
        <v>-5</v>
      </c>
      <c r="BD151" s="7"/>
      <c r="BE151" s="7">
        <f>IF(ED151&gt;=70, 5, 0)</f>
        <v>0</v>
      </c>
      <c r="BF151" s="7"/>
      <c r="BG151" s="7"/>
      <c r="BH151" s="7">
        <v>0</v>
      </c>
      <c r="BI151" s="6"/>
      <c r="BJ151" s="6">
        <f>IF(EU151&gt;=70, 6, 0)</f>
        <v>0</v>
      </c>
      <c r="BK151" s="6">
        <v>0</v>
      </c>
      <c r="BL151" s="7">
        <v>-5</v>
      </c>
      <c r="BM151" s="7">
        <v>-5</v>
      </c>
      <c r="BN151" s="7">
        <v>-5</v>
      </c>
      <c r="BO151" s="6"/>
      <c r="BP151" s="6">
        <f>IF(EX151&gt;=70, 6, 0)</f>
        <v>0</v>
      </c>
      <c r="BQ151" s="6">
        <v>-5</v>
      </c>
      <c r="BR151" s="7"/>
      <c r="BS151" s="7">
        <v>-5</v>
      </c>
      <c r="BT151" s="7">
        <v>-5</v>
      </c>
      <c r="BU151" s="6"/>
      <c r="BV151" s="6">
        <v>-5</v>
      </c>
      <c r="BW151" s="6">
        <f>IF(EI151&gt;=70, 5, 0)</f>
        <v>0</v>
      </c>
      <c r="BX151" s="6">
        <v>-5</v>
      </c>
      <c r="BY151" s="6">
        <v>0</v>
      </c>
      <c r="BZ151" s="6">
        <v>0</v>
      </c>
      <c r="CA151" s="6">
        <v>0</v>
      </c>
      <c r="CB151" s="6">
        <v>0</v>
      </c>
      <c r="CC151" s="6">
        <v>0</v>
      </c>
      <c r="CD151" s="6">
        <v>0</v>
      </c>
      <c r="CE151" s="6">
        <v>0</v>
      </c>
      <c r="CF151" s="6">
        <v>0</v>
      </c>
      <c r="CG151" s="6">
        <v>0</v>
      </c>
      <c r="CH151" s="6">
        <v>0</v>
      </c>
      <c r="CI151" s="6">
        <v>-5</v>
      </c>
      <c r="CJ151" s="7">
        <v>0</v>
      </c>
      <c r="CK151" s="7">
        <v>0</v>
      </c>
      <c r="CL151" s="7">
        <v>-5</v>
      </c>
      <c r="CM151" s="6">
        <v>-5</v>
      </c>
      <c r="CN151" s="6">
        <f>IF(EQ151&gt;=70, 5, 0)</f>
        <v>0</v>
      </c>
      <c r="CO151" s="6">
        <v>-5</v>
      </c>
      <c r="CP151" s="6"/>
      <c r="CQ151" s="6">
        <v>0</v>
      </c>
      <c r="CR151" s="7"/>
      <c r="CS151" s="7">
        <f>IF(FA151&gt;=70, 6, 0)</f>
        <v>0</v>
      </c>
      <c r="CT151" s="7">
        <v>-5</v>
      </c>
      <c r="CU151" s="6">
        <v>20</v>
      </c>
      <c r="CV151" s="7">
        <v>0</v>
      </c>
      <c r="CW151" s="7">
        <v>0</v>
      </c>
      <c r="CX151" s="7">
        <v>0</v>
      </c>
      <c r="CY151" s="7">
        <v>0</v>
      </c>
      <c r="CZ151" s="7">
        <f>IF(AND(DQ151&gt;0,DU151&gt;0),4,0)</f>
        <v>0</v>
      </c>
      <c r="DA151" s="7">
        <f>IF(AND(ED151&gt;0,EI151&gt;0,EN151&gt;0),4,0)</f>
        <v>0</v>
      </c>
      <c r="DB151" s="7">
        <f>IF(SUM(BV151,BX151,CA151,CB151,CD151,CG151,CJ151,CK151,CM151,CO151)&gt;-1,4,0)</f>
        <v>0</v>
      </c>
      <c r="DC151" s="7">
        <f>IF(FA151&gt;0,4,0)</f>
        <v>0</v>
      </c>
      <c r="DD151" s="6"/>
      <c r="DE151" s="10">
        <f>SUM(AR151:DD151)</f>
        <v>-50</v>
      </c>
      <c r="DF151" s="10">
        <v>50</v>
      </c>
      <c r="DG151" s="17">
        <f>DE151+DF151</f>
        <v>0</v>
      </c>
      <c r="DH151" s="1">
        <v>65.709999999999994</v>
      </c>
      <c r="DI151" s="18">
        <v>0</v>
      </c>
      <c r="DJ151" s="18">
        <v>50</v>
      </c>
      <c r="DK151" s="29">
        <f>AVERAGE(DI151:DJ151)</f>
        <v>25</v>
      </c>
      <c r="DL151" s="1">
        <v>0</v>
      </c>
      <c r="DM151" s="29">
        <v>0</v>
      </c>
      <c r="DN151" s="1">
        <v>0</v>
      </c>
      <c r="DO151" s="1">
        <v>0</v>
      </c>
      <c r="DP151" s="1">
        <f>IF(DO151&gt;68, 68, DO151)</f>
        <v>0</v>
      </c>
      <c r="DQ151" s="1">
        <f>MAX(DN151,DP151)</f>
        <v>0</v>
      </c>
      <c r="DR151" s="29">
        <v>0</v>
      </c>
      <c r="DS151" s="29"/>
      <c r="DT151" s="29">
        <f>IF(DS151&gt;68,68,DS151)</f>
        <v>0</v>
      </c>
      <c r="DU151" s="29">
        <f>MAX(DR151,DT151)</f>
        <v>0</v>
      </c>
      <c r="DV151" s="18">
        <v>0</v>
      </c>
      <c r="DW151" s="18">
        <v>0</v>
      </c>
      <c r="DX151" s="1"/>
      <c r="DY151" s="15">
        <f>AVERAGE(DH151,DK151:DM151, DQ151, DU151)</f>
        <v>15.118333333333332</v>
      </c>
      <c r="DZ151" s="1">
        <v>26.67</v>
      </c>
      <c r="EA151" s="1">
        <v>20</v>
      </c>
      <c r="EB151" s="1">
        <v>0</v>
      </c>
      <c r="EC151" s="1">
        <f>IF(EB151&gt;68,68,EB151)</f>
        <v>0</v>
      </c>
      <c r="ED151" s="1">
        <f>MAX(DZ151:EA151,EC151)</f>
        <v>26.67</v>
      </c>
      <c r="EE151" s="29">
        <v>0</v>
      </c>
      <c r="EF151" s="29">
        <v>0</v>
      </c>
      <c r="EG151" s="29">
        <v>0</v>
      </c>
      <c r="EH151" s="29">
        <f>IF(EG151&gt;68,68,EG151)</f>
        <v>0</v>
      </c>
      <c r="EI151" s="29">
        <f>MAX(EE151:EF151)</f>
        <v>0</v>
      </c>
      <c r="EJ151" s="1">
        <v>0</v>
      </c>
      <c r="EK151" s="1">
        <v>0</v>
      </c>
      <c r="EL151" s="1">
        <v>0</v>
      </c>
      <c r="EM151" s="1">
        <f>IF(EL151&gt;68,68,EL151)</f>
        <v>0</v>
      </c>
      <c r="EN151" s="1">
        <f>MAX(EJ151:EK151,EM151)</f>
        <v>0</v>
      </c>
      <c r="EO151" s="29">
        <v>0</v>
      </c>
      <c r="EP151" s="29">
        <v>0</v>
      </c>
      <c r="EQ151" s="29"/>
      <c r="ER151" s="15">
        <f>AVERAGE(ED151,EI151,EN151,EQ151)</f>
        <v>8.89</v>
      </c>
      <c r="ES151" s="1">
        <v>0</v>
      </c>
      <c r="ET151" s="1">
        <v>0</v>
      </c>
      <c r="EU151" s="1">
        <f>MIN(MAX(ES151:ET151)+0.2*FA151, 100)</f>
        <v>0</v>
      </c>
      <c r="EV151" s="29">
        <v>0</v>
      </c>
      <c r="EW151" s="29">
        <v>0</v>
      </c>
      <c r="EX151" s="29">
        <f>MIN(MAX(EV151:EW151)+0.15*FA151, 100)</f>
        <v>0</v>
      </c>
      <c r="EY151" s="1">
        <v>0</v>
      </c>
      <c r="EZ151" s="1">
        <v>0</v>
      </c>
      <c r="FA151" s="1">
        <f>MAX(EY151:EZ151)</f>
        <v>0</v>
      </c>
      <c r="FB151" s="15">
        <f>AVERAGE(EU151,EX151,FA151)</f>
        <v>0</v>
      </c>
      <c r="FC151" s="3">
        <v>0.25</v>
      </c>
      <c r="FD151" s="3">
        <v>0.2</v>
      </c>
      <c r="FE151" s="3">
        <v>0.25</v>
      </c>
      <c r="FF151" s="3">
        <v>0.3</v>
      </c>
      <c r="FG151" s="25">
        <f>MIN(IF(C151="Yes",AQ151+DG151,0),100)</f>
        <v>0.5</v>
      </c>
      <c r="FH151" s="25">
        <f>IF(FL151&lt;0,FG151+FL151*-4,FG151)</f>
        <v>0.5</v>
      </c>
      <c r="FI151" s="25">
        <f>MIN(IF(C151="Yes",AQ151+DY151,0), 100)</f>
        <v>15.618333333333332</v>
      </c>
      <c r="FJ151" s="25">
        <f>MIN(IF(C151="Yes",AQ151+ER151,0),100)</f>
        <v>9.39</v>
      </c>
      <c r="FK151" s="25">
        <f>MIN(IF(C151="Yes",AQ151+FB151,0), 100)</f>
        <v>0.5</v>
      </c>
      <c r="FL151" s="26">
        <f>FC151*FG151+FD151*FI151+FE151*FJ151+FF151*FK151</f>
        <v>5.7461666666666673</v>
      </c>
      <c r="FM151" s="26">
        <f>FC151*FH151+FD151*FI151+FE151*FJ151+FF151*FK151</f>
        <v>5.7461666666666673</v>
      </c>
    </row>
    <row r="152" spans="1:169" customFormat="1" x14ac:dyDescent="0.3">
      <c r="A152">
        <v>1402018120</v>
      </c>
      <c r="B152" t="s">
        <v>105</v>
      </c>
      <c r="C152" s="2" t="s">
        <v>107</v>
      </c>
      <c r="D152" s="6">
        <v>1</v>
      </c>
      <c r="E152" s="6">
        <v>1</v>
      </c>
      <c r="F152" s="7">
        <v>1</v>
      </c>
      <c r="G152" s="7">
        <v>1</v>
      </c>
      <c r="H152" s="6">
        <v>2</v>
      </c>
      <c r="I152" s="6"/>
      <c r="J152" s="7"/>
      <c r="K152" s="7"/>
      <c r="L152" s="6"/>
      <c r="M152" s="8"/>
      <c r="N152" s="7"/>
      <c r="O152" s="7"/>
      <c r="P152" s="6"/>
      <c r="Q152" s="8"/>
      <c r="R152" s="7">
        <v>1</v>
      </c>
      <c r="S152" s="7"/>
      <c r="T152" s="6"/>
      <c r="U152" s="6"/>
      <c r="V152" s="7"/>
      <c r="W152" s="7"/>
      <c r="X152" s="6"/>
      <c r="Y152" s="6"/>
      <c r="Z152" s="7"/>
      <c r="AA152" s="7"/>
      <c r="AB152" s="6"/>
      <c r="AC152" s="6"/>
      <c r="AD152" s="7"/>
      <c r="AE152" s="8"/>
      <c r="AF152" s="10">
        <v>14</v>
      </c>
      <c r="AG152" s="10">
        <v>10</v>
      </c>
      <c r="AH152" s="10">
        <f>COUNT(D152:AE152)</f>
        <v>6</v>
      </c>
      <c r="AI152" s="22">
        <f>IF(C152="Yes",(AF152-AH152+(DG152-50)/AG152)/AF152,0)</f>
        <v>0</v>
      </c>
      <c r="AJ152" s="11">
        <f>SUM(D152:AE152)</f>
        <v>7</v>
      </c>
      <c r="AK152" s="10">
        <f>MAX(AJ152-AL152-AM152,0)*-1</f>
        <v>0</v>
      </c>
      <c r="AL152" s="10">
        <v>10</v>
      </c>
      <c r="AM152" s="10">
        <v>3</v>
      </c>
      <c r="AN152" s="7">
        <f>AJ152+AK152+AO152</f>
        <v>7</v>
      </c>
      <c r="AO152" s="6"/>
      <c r="AP152" s="3">
        <v>0.5</v>
      </c>
      <c r="AQ152" s="15">
        <f>MIN(AN152,AL152)*AP152</f>
        <v>3.5</v>
      </c>
      <c r="AR152" s="6">
        <v>0</v>
      </c>
      <c r="AS152" s="6">
        <v>0</v>
      </c>
      <c r="AT152" s="6">
        <v>0</v>
      </c>
      <c r="AU152" s="6">
        <v>0</v>
      </c>
      <c r="AV152" s="7">
        <v>-5</v>
      </c>
      <c r="AW152" s="7">
        <v>0</v>
      </c>
      <c r="AX152" s="7"/>
      <c r="AY152" s="7">
        <v>-5</v>
      </c>
      <c r="AZ152" s="6"/>
      <c r="BA152" s="6">
        <v>0</v>
      </c>
      <c r="BB152" s="6"/>
      <c r="BC152" s="6">
        <v>0</v>
      </c>
      <c r="BD152" s="7"/>
      <c r="BE152" s="7">
        <f>IF(ED152&gt;=70, 5, 0)</f>
        <v>0</v>
      </c>
      <c r="BF152" s="7"/>
      <c r="BG152" s="7"/>
      <c r="BH152" s="7">
        <v>-5</v>
      </c>
      <c r="BI152" s="6"/>
      <c r="BJ152" s="6">
        <f>IF(EU152&gt;=70, 6, 0)</f>
        <v>0</v>
      </c>
      <c r="BK152" s="6">
        <v>-5</v>
      </c>
      <c r="BL152" s="7">
        <v>-5</v>
      </c>
      <c r="BM152" s="7">
        <v>-5</v>
      </c>
      <c r="BN152" s="7">
        <v>-5</v>
      </c>
      <c r="BO152" s="6">
        <v>10</v>
      </c>
      <c r="BP152" s="6">
        <f>IF(EX152&gt;=70, 6, 0)</f>
        <v>0</v>
      </c>
      <c r="BQ152" s="6">
        <v>-5</v>
      </c>
      <c r="BR152" s="7"/>
      <c r="BS152" s="7">
        <v>-5</v>
      </c>
      <c r="BT152" s="7">
        <v>-5</v>
      </c>
      <c r="BU152" s="6"/>
      <c r="BV152" s="6">
        <v>-5</v>
      </c>
      <c r="BW152" s="6">
        <f>IF(EI152&gt;=70, 5, 0)</f>
        <v>0</v>
      </c>
      <c r="BX152" s="6">
        <v>-5</v>
      </c>
      <c r="BY152" s="6">
        <v>0</v>
      </c>
      <c r="BZ152" s="6">
        <v>0</v>
      </c>
      <c r="CA152" s="6">
        <v>0</v>
      </c>
      <c r="CB152" s="6">
        <v>0</v>
      </c>
      <c r="CC152" s="6">
        <v>0</v>
      </c>
      <c r="CD152" s="6">
        <v>0</v>
      </c>
      <c r="CE152" s="6">
        <v>0</v>
      </c>
      <c r="CF152" s="6">
        <v>0</v>
      </c>
      <c r="CG152" s="6">
        <v>0</v>
      </c>
      <c r="CH152" s="6">
        <v>0</v>
      </c>
      <c r="CI152" s="6">
        <v>-5</v>
      </c>
      <c r="CJ152" s="7">
        <v>-5</v>
      </c>
      <c r="CK152" s="7">
        <v>-5</v>
      </c>
      <c r="CL152" s="7">
        <v>-5</v>
      </c>
      <c r="CM152" s="6">
        <v>-5</v>
      </c>
      <c r="CN152" s="6">
        <f>IF(EQ152&gt;=70, 5, 0)</f>
        <v>0</v>
      </c>
      <c r="CO152" s="6">
        <v>-5</v>
      </c>
      <c r="CP152" s="6"/>
      <c r="CQ152" s="6">
        <v>-5</v>
      </c>
      <c r="CR152" s="7"/>
      <c r="CS152" s="7">
        <f>IF(FA152&gt;=70, 6, 0)</f>
        <v>0</v>
      </c>
      <c r="CT152" s="7">
        <v>-5</v>
      </c>
      <c r="CU152" s="6"/>
      <c r="CV152" s="7">
        <v>0</v>
      </c>
      <c r="CW152" s="7">
        <v>0</v>
      </c>
      <c r="CX152" s="7">
        <v>10</v>
      </c>
      <c r="CY152" s="7">
        <v>0</v>
      </c>
      <c r="CZ152" s="7">
        <f>IF(AND(DQ152&gt;0,DU152&gt;0),4,0)</f>
        <v>0</v>
      </c>
      <c r="DA152" s="7">
        <f>IF(AND(ED152&gt;0,EI152&gt;0,EN152&gt;0),4,0)</f>
        <v>0</v>
      </c>
      <c r="DB152" s="7">
        <f>IF(SUM(BV152,BX152,CA152,CB152,CD152,CG152,CJ152,CK152,CM152,CO152)&gt;-1,4,0)</f>
        <v>0</v>
      </c>
      <c r="DC152" s="7">
        <f>IF(FA152&gt;0,4,0)</f>
        <v>0</v>
      </c>
      <c r="DD152" s="6"/>
      <c r="DE152" s="10">
        <f>SUM(AR152:DD152)</f>
        <v>-80</v>
      </c>
      <c r="DF152" s="10">
        <v>50</v>
      </c>
      <c r="DG152" s="17">
        <f>DE152+DF152</f>
        <v>-30</v>
      </c>
      <c r="DH152" s="1">
        <v>45.71</v>
      </c>
      <c r="DI152" s="18">
        <v>0</v>
      </c>
      <c r="DJ152" s="18">
        <v>0</v>
      </c>
      <c r="DK152" s="29">
        <f>AVERAGE(DI152:DJ152)</f>
        <v>0</v>
      </c>
      <c r="DL152" s="1">
        <v>0</v>
      </c>
      <c r="DM152" s="29">
        <v>45</v>
      </c>
      <c r="DN152" s="1">
        <v>0</v>
      </c>
      <c r="DO152" s="1">
        <v>0</v>
      </c>
      <c r="DP152" s="1">
        <f>IF(DO152&gt;68, 68, DO152)</f>
        <v>0</v>
      </c>
      <c r="DQ152" s="1">
        <f>MAX(DN152,DP152)</f>
        <v>0</v>
      </c>
      <c r="DR152" s="29">
        <v>0</v>
      </c>
      <c r="DS152" s="29"/>
      <c r="DT152" s="29">
        <f>IF(DS152&gt;68,68,DS152)</f>
        <v>0</v>
      </c>
      <c r="DU152" s="29">
        <f>MAX(DR152,DT152)</f>
        <v>0</v>
      </c>
      <c r="DV152" s="18">
        <v>0</v>
      </c>
      <c r="DW152" s="18">
        <v>0</v>
      </c>
      <c r="DX152" s="1"/>
      <c r="DY152" s="15">
        <f>AVERAGE(DH152,DK152:DM152, DQ152, DU152)</f>
        <v>15.118333333333334</v>
      </c>
      <c r="DZ152" s="1">
        <v>53.33</v>
      </c>
      <c r="EA152" s="1">
        <v>0</v>
      </c>
      <c r="EB152" s="1">
        <v>0</v>
      </c>
      <c r="EC152" s="1">
        <f>IF(EB152&gt;68,68,EB152)</f>
        <v>0</v>
      </c>
      <c r="ED152" s="1">
        <f>MAX(DZ152:EA152,EC152)</f>
        <v>53.33</v>
      </c>
      <c r="EE152" s="29">
        <v>0</v>
      </c>
      <c r="EF152" s="29">
        <v>0</v>
      </c>
      <c r="EG152" s="29">
        <v>0</v>
      </c>
      <c r="EH152" s="29">
        <f>IF(EG152&gt;68,68,EG152)</f>
        <v>0</v>
      </c>
      <c r="EI152" s="29">
        <f>MAX(EE152:EF152)</f>
        <v>0</v>
      </c>
      <c r="EJ152" s="1">
        <v>0</v>
      </c>
      <c r="EK152" s="1">
        <v>0</v>
      </c>
      <c r="EL152" s="1">
        <v>0</v>
      </c>
      <c r="EM152" s="1">
        <f>IF(EL152&gt;68,68,EL152)</f>
        <v>0</v>
      </c>
      <c r="EN152" s="1">
        <f>MAX(EJ152:EK152,EM152)</f>
        <v>0</v>
      </c>
      <c r="EO152" s="29">
        <v>0</v>
      </c>
      <c r="EP152" s="29">
        <v>0</v>
      </c>
      <c r="EQ152" s="29"/>
      <c r="ER152" s="15">
        <f>AVERAGE(ED152,EI152,EN152,EQ152)</f>
        <v>17.776666666666667</v>
      </c>
      <c r="ES152" s="1">
        <v>13.33</v>
      </c>
      <c r="ET152" s="1">
        <v>0</v>
      </c>
      <c r="EU152" s="1">
        <f>MIN(MAX(ES152:ET152)+0.2*FA152, 100)</f>
        <v>13.33</v>
      </c>
      <c r="EV152" s="29">
        <v>0</v>
      </c>
      <c r="EW152" s="29">
        <v>0</v>
      </c>
      <c r="EX152" s="29">
        <f>MIN(MAX(EV152:EW152)+0.15*FA152, 100)</f>
        <v>0</v>
      </c>
      <c r="EY152" s="1">
        <v>0</v>
      </c>
      <c r="EZ152" s="1">
        <v>0</v>
      </c>
      <c r="FA152" s="1">
        <f>MAX(EY152:EZ152)</f>
        <v>0</v>
      </c>
      <c r="FB152" s="15">
        <f>AVERAGE(EU152,EX152,FA152)</f>
        <v>4.4433333333333334</v>
      </c>
      <c r="FC152" s="3">
        <v>0.25</v>
      </c>
      <c r="FD152" s="3">
        <v>0.2</v>
      </c>
      <c r="FE152" s="3">
        <v>0.25</v>
      </c>
      <c r="FF152" s="3">
        <v>0.3</v>
      </c>
      <c r="FG152" s="25">
        <f>MIN(IF(C152="Yes",AQ152+DG152,0),100)</f>
        <v>-26.5</v>
      </c>
      <c r="FH152" s="25">
        <f>IF(FL152&lt;0,FG152+FL152*-4,FG152)</f>
        <v>-26.5</v>
      </c>
      <c r="FI152" s="25">
        <f>MIN(IF(C152="Yes",AQ152+DY152,0), 100)</f>
        <v>18.618333333333332</v>
      </c>
      <c r="FJ152" s="25">
        <f>MIN(IF(C152="Yes",AQ152+ER152,0),100)</f>
        <v>21.276666666666667</v>
      </c>
      <c r="FK152" s="25">
        <f>MIN(IF(C152="Yes",AQ152+FB152,0), 100)</f>
        <v>7.9433333333333334</v>
      </c>
      <c r="FL152" s="26">
        <f>FC152*FG152+FD152*FI152+FE152*FJ152+FF152*FK152</f>
        <v>4.8008333333333333</v>
      </c>
      <c r="FM152" s="26">
        <f>FC152*FH152+FD152*FI152+FE152*FJ152+FF152*FK152</f>
        <v>4.8008333333333333</v>
      </c>
    </row>
    <row r="153" spans="1:169" customFormat="1" x14ac:dyDescent="0.3">
      <c r="A153">
        <v>1402018164</v>
      </c>
      <c r="B153" t="s">
        <v>106</v>
      </c>
      <c r="C153" s="2" t="s">
        <v>107</v>
      </c>
      <c r="D153" s="6"/>
      <c r="E153" s="6"/>
      <c r="F153" s="7"/>
      <c r="G153" s="7"/>
      <c r="H153" s="6"/>
      <c r="I153" s="6">
        <v>1</v>
      </c>
      <c r="J153" s="7"/>
      <c r="K153" s="7"/>
      <c r="L153" s="6"/>
      <c r="M153" s="8"/>
      <c r="N153" s="7"/>
      <c r="O153" s="7"/>
      <c r="P153" s="6">
        <v>1</v>
      </c>
      <c r="Q153" s="8"/>
      <c r="R153" s="7"/>
      <c r="S153" s="7"/>
      <c r="T153" s="6"/>
      <c r="U153" s="16"/>
      <c r="V153" s="7"/>
      <c r="W153" s="7"/>
      <c r="X153" s="6"/>
      <c r="Y153" s="6"/>
      <c r="Z153" s="7"/>
      <c r="AA153" s="7"/>
      <c r="AB153" s="6"/>
      <c r="AC153" s="6"/>
      <c r="AD153" s="7"/>
      <c r="AE153" s="8"/>
      <c r="AF153" s="10">
        <v>14</v>
      </c>
      <c r="AG153" s="10">
        <v>10</v>
      </c>
      <c r="AH153" s="10">
        <f>COUNT(D153:AE153)</f>
        <v>2</v>
      </c>
      <c r="AI153" s="22">
        <f>IF(C153="Yes",(AF153-AH153+(DG153-50)/AG153)/AF153,0)</f>
        <v>0.39285714285714285</v>
      </c>
      <c r="AJ153" s="11">
        <f>SUM(D153:AE153)</f>
        <v>2</v>
      </c>
      <c r="AK153" s="10">
        <f>MAX(AJ153-AL153-AM153,0)*-1</f>
        <v>0</v>
      </c>
      <c r="AL153" s="10">
        <v>10</v>
      </c>
      <c r="AM153" s="10">
        <v>3</v>
      </c>
      <c r="AN153" s="7">
        <f>AJ153+AK153+AO153</f>
        <v>2</v>
      </c>
      <c r="AO153" s="6"/>
      <c r="AP153" s="3">
        <v>0.5</v>
      </c>
      <c r="AQ153" s="15">
        <f>MIN(AN153,AL153)*AP153</f>
        <v>1</v>
      </c>
      <c r="AR153" s="6">
        <v>0</v>
      </c>
      <c r="AS153" s="6">
        <v>0</v>
      </c>
      <c r="AT153" s="6">
        <v>-5</v>
      </c>
      <c r="AU153" s="6">
        <v>0</v>
      </c>
      <c r="AV153" s="7"/>
      <c r="AW153" s="7">
        <v>-5</v>
      </c>
      <c r="AX153" s="7"/>
      <c r="AY153" s="7">
        <v>-5</v>
      </c>
      <c r="AZ153" s="6"/>
      <c r="BA153" s="6">
        <v>0</v>
      </c>
      <c r="BB153" s="6"/>
      <c r="BC153" s="6">
        <v>-5</v>
      </c>
      <c r="BD153" s="7">
        <v>-5</v>
      </c>
      <c r="BE153" s="7">
        <f>IF(ED153&gt;=70, 5, 0)</f>
        <v>0</v>
      </c>
      <c r="BF153" s="7"/>
      <c r="BG153" s="7"/>
      <c r="BH153" s="7">
        <v>0</v>
      </c>
      <c r="BI153" s="6"/>
      <c r="BJ153" s="6">
        <f>IF(EU153&gt;=70, 6, 0)</f>
        <v>0</v>
      </c>
      <c r="BK153" s="6">
        <v>0</v>
      </c>
      <c r="BL153" s="7">
        <v>-5</v>
      </c>
      <c r="BM153" s="7">
        <v>-5</v>
      </c>
      <c r="BN153" s="7">
        <v>-5</v>
      </c>
      <c r="BO153" s="6"/>
      <c r="BP153" s="6">
        <f>IF(EX153&gt;=70, 6, 0)</f>
        <v>0</v>
      </c>
      <c r="BQ153" s="6">
        <v>-5</v>
      </c>
      <c r="BR153" s="7"/>
      <c r="BS153" s="7">
        <v>0</v>
      </c>
      <c r="BT153" s="7">
        <v>0</v>
      </c>
      <c r="BU153" s="6">
        <v>5</v>
      </c>
      <c r="BV153" s="6">
        <v>0</v>
      </c>
      <c r="BW153" s="6">
        <f>IF(EI153&gt;=70, 5, 0)</f>
        <v>0</v>
      </c>
      <c r="BX153" s="6">
        <v>0</v>
      </c>
      <c r="BY153" s="6">
        <v>0</v>
      </c>
      <c r="BZ153" s="6">
        <v>0</v>
      </c>
      <c r="CA153" s="6">
        <v>0</v>
      </c>
      <c r="CB153" s="6">
        <v>0</v>
      </c>
      <c r="CC153" s="6">
        <v>0</v>
      </c>
      <c r="CD153" s="6">
        <v>0</v>
      </c>
      <c r="CE153" s="6">
        <v>0</v>
      </c>
      <c r="CF153" s="6">
        <v>0</v>
      </c>
      <c r="CG153" s="6">
        <v>0</v>
      </c>
      <c r="CH153" s="6">
        <v>0</v>
      </c>
      <c r="CI153" s="6">
        <v>-5</v>
      </c>
      <c r="CJ153" s="7">
        <v>0</v>
      </c>
      <c r="CK153" s="7">
        <v>-5</v>
      </c>
      <c r="CL153" s="7">
        <v>-5</v>
      </c>
      <c r="CM153" s="6">
        <v>-5</v>
      </c>
      <c r="CN153" s="6">
        <f>IF(EQ153&gt;=70, 5, 0)</f>
        <v>0</v>
      </c>
      <c r="CO153" s="6">
        <v>-5</v>
      </c>
      <c r="CP153" s="6"/>
      <c r="CQ153" s="6">
        <v>-5</v>
      </c>
      <c r="CR153" s="7"/>
      <c r="CS153" s="7">
        <f>IF(FA153&gt;=70, 6, 0)</f>
        <v>0</v>
      </c>
      <c r="CT153" s="7">
        <v>-5</v>
      </c>
      <c r="CU153" s="6"/>
      <c r="CV153" s="7">
        <v>0</v>
      </c>
      <c r="CW153" s="7">
        <v>0</v>
      </c>
      <c r="CX153" s="7">
        <v>0</v>
      </c>
      <c r="CY153" s="7">
        <v>6</v>
      </c>
      <c r="CZ153" s="7">
        <f>IF(AND(DQ153&gt;0,DU153&gt;0),4,0)</f>
        <v>0</v>
      </c>
      <c r="DA153" s="7">
        <f>IF(AND(ED153&gt;0,EI153&gt;0,EN153&gt;0),4,0)</f>
        <v>4</v>
      </c>
      <c r="DB153" s="7">
        <f>IF(SUM(BV153,BX153,CA153,CB153,CD153,CG153,CJ153,CK153,CM153,CO153)&gt;-1,4,0)</f>
        <v>0</v>
      </c>
      <c r="DC153" s="7">
        <f>IF(FA153&gt;0,4,0)</f>
        <v>0</v>
      </c>
      <c r="DD153" s="6"/>
      <c r="DE153" s="10">
        <f>SUM(AR153:DD153)</f>
        <v>-65</v>
      </c>
      <c r="DF153" s="10">
        <v>50</v>
      </c>
      <c r="DG153" s="17">
        <f>DE153+DF153</f>
        <v>-15</v>
      </c>
      <c r="DH153" s="1">
        <v>0</v>
      </c>
      <c r="DI153" s="18">
        <v>0</v>
      </c>
      <c r="DJ153" s="18">
        <v>0</v>
      </c>
      <c r="DK153" s="29">
        <f>AVERAGE(DI153:DJ153)</f>
        <v>0</v>
      </c>
      <c r="DL153" s="1">
        <v>0</v>
      </c>
      <c r="DM153" s="29">
        <v>0</v>
      </c>
      <c r="DN153" s="1">
        <v>0</v>
      </c>
      <c r="DO153" s="1">
        <v>0</v>
      </c>
      <c r="DP153" s="1">
        <f>IF(DO153&gt;68, 68, DO153)</f>
        <v>0</v>
      </c>
      <c r="DQ153" s="1">
        <f>MAX(DN153,DP153)</f>
        <v>0</v>
      </c>
      <c r="DR153" s="29">
        <v>0</v>
      </c>
      <c r="DS153" s="29"/>
      <c r="DT153" s="29">
        <f>IF(DS153&gt;68,68,DS153)</f>
        <v>0</v>
      </c>
      <c r="DU153" s="29">
        <f>MAX(DR153,DT153)</f>
        <v>0</v>
      </c>
      <c r="DV153" s="18">
        <v>0</v>
      </c>
      <c r="DW153" s="18">
        <v>0</v>
      </c>
      <c r="DX153" s="1"/>
      <c r="DY153" s="15">
        <f>AVERAGE(DH153,DK153:DM153, DQ153, DU153)</f>
        <v>0</v>
      </c>
      <c r="DZ153" s="1">
        <v>53.33</v>
      </c>
      <c r="EA153" s="1">
        <v>0</v>
      </c>
      <c r="EB153" s="1">
        <v>0</v>
      </c>
      <c r="EC153" s="1">
        <f>IF(EB153&gt;68,68,EB153)</f>
        <v>0</v>
      </c>
      <c r="ED153" s="1">
        <f>MAX(DZ153:EA153,EC153)</f>
        <v>53.33</v>
      </c>
      <c r="EE153" s="29">
        <v>5.56</v>
      </c>
      <c r="EF153" s="29">
        <v>0</v>
      </c>
      <c r="EG153" s="29">
        <v>0</v>
      </c>
      <c r="EH153" s="29">
        <f>IF(EG153&gt;68,68,EG153)</f>
        <v>0</v>
      </c>
      <c r="EI153" s="29">
        <f>MAX(EE153:EF153)</f>
        <v>5.56</v>
      </c>
      <c r="EJ153" s="1">
        <v>5.56</v>
      </c>
      <c r="EK153" s="1">
        <v>0</v>
      </c>
      <c r="EL153" s="1">
        <v>0</v>
      </c>
      <c r="EM153" s="1">
        <f>IF(EL153&gt;68,68,EL153)</f>
        <v>0</v>
      </c>
      <c r="EN153" s="1">
        <f>MAX(EJ153:EK153,EM153)</f>
        <v>5.56</v>
      </c>
      <c r="EO153" s="29">
        <v>0</v>
      </c>
      <c r="EP153" s="29">
        <v>0</v>
      </c>
      <c r="EQ153" s="29"/>
      <c r="ER153" s="15">
        <f>AVERAGE(ED153,EI153,EN153,EQ153)</f>
        <v>21.483333333333334</v>
      </c>
      <c r="ES153" s="1">
        <v>6.67</v>
      </c>
      <c r="ET153" s="1">
        <v>0</v>
      </c>
      <c r="EU153" s="1">
        <f>MIN(MAX(ES153:ET153)+0.2*FA153, 100)</f>
        <v>6.67</v>
      </c>
      <c r="EV153" s="29">
        <v>8.33</v>
      </c>
      <c r="EW153" s="29">
        <v>0</v>
      </c>
      <c r="EX153" s="29">
        <f>MIN(MAX(EV153:EW153)+0.15*FA153, 100)</f>
        <v>8.33</v>
      </c>
      <c r="EY153" s="1">
        <v>0</v>
      </c>
      <c r="EZ153" s="1">
        <v>0</v>
      </c>
      <c r="FA153" s="1">
        <f>MAX(EY153:EZ153)</f>
        <v>0</v>
      </c>
      <c r="FB153" s="15">
        <f>AVERAGE(EU153,EX153,FA153)</f>
        <v>5</v>
      </c>
      <c r="FC153" s="3">
        <v>0.25</v>
      </c>
      <c r="FD153" s="3">
        <v>0.2</v>
      </c>
      <c r="FE153" s="3">
        <v>0.25</v>
      </c>
      <c r="FF153" s="3">
        <v>0.3</v>
      </c>
      <c r="FG153" s="25">
        <f>MIN(IF(C153="Yes",AQ153+DG153,0),100)</f>
        <v>-14</v>
      </c>
      <c r="FH153" s="25">
        <f>IF(FL153&lt;0,FG153+FL153*-4,FG153)</f>
        <v>-14</v>
      </c>
      <c r="FI153" s="25">
        <f>MIN(IF(C153="Yes",AQ153+DY153,0), 100)</f>
        <v>1</v>
      </c>
      <c r="FJ153" s="25">
        <f>MIN(IF(C153="Yes",AQ153+ER153,0),100)</f>
        <v>22.483333333333334</v>
      </c>
      <c r="FK153" s="25">
        <f>MIN(IF(C153="Yes",AQ153+FB153,0), 100)</f>
        <v>6</v>
      </c>
      <c r="FL153" s="26">
        <f>FC153*FG153+FD153*FI153+FE153*FJ153+FF153*FK153</f>
        <v>4.1208333333333336</v>
      </c>
      <c r="FM153" s="26">
        <f>FC153*FH153+FD153*FI153+FE153*FJ153+FF153*FK153</f>
        <v>4.1208333333333336</v>
      </c>
    </row>
    <row r="154" spans="1:169" customFormat="1" x14ac:dyDescent="0.3">
      <c r="A154">
        <v>1402019103</v>
      </c>
      <c r="B154" t="s">
        <v>105</v>
      </c>
      <c r="C154" s="2" t="s">
        <v>107</v>
      </c>
      <c r="D154" s="6">
        <v>1</v>
      </c>
      <c r="E154" s="6"/>
      <c r="F154" s="7"/>
      <c r="G154" s="7">
        <v>1</v>
      </c>
      <c r="H154" s="6"/>
      <c r="I154" s="6"/>
      <c r="J154" s="7"/>
      <c r="K154" s="7"/>
      <c r="L154" s="6"/>
      <c r="M154" s="8"/>
      <c r="N154" s="7"/>
      <c r="O154" s="7"/>
      <c r="P154" s="6"/>
      <c r="Q154" s="8"/>
      <c r="R154" s="7"/>
      <c r="S154" s="7">
        <v>1</v>
      </c>
      <c r="T154" s="6"/>
      <c r="U154" s="16"/>
      <c r="V154" s="7"/>
      <c r="W154" s="7"/>
      <c r="X154" s="6"/>
      <c r="Y154" s="6"/>
      <c r="Z154" s="7"/>
      <c r="AA154" s="7"/>
      <c r="AB154" s="6"/>
      <c r="AC154" s="6"/>
      <c r="AD154" s="7"/>
      <c r="AE154" s="8"/>
      <c r="AF154" s="10">
        <v>14</v>
      </c>
      <c r="AG154" s="10">
        <v>10</v>
      </c>
      <c r="AH154" s="10">
        <f>COUNT(D154:AE154)</f>
        <v>3</v>
      </c>
      <c r="AI154" s="22">
        <f>IF(C154="Yes",(AF154-AH154+(DG154-50)/AG154)/AF154,0)</f>
        <v>0.20714285714285716</v>
      </c>
      <c r="AJ154" s="11">
        <f>SUM(D154:AE154)</f>
        <v>3</v>
      </c>
      <c r="AK154" s="10">
        <f>MAX(AJ154-AL154-AM154,0)*-1</f>
        <v>0</v>
      </c>
      <c r="AL154" s="10">
        <v>10</v>
      </c>
      <c r="AM154" s="10">
        <v>3</v>
      </c>
      <c r="AN154" s="7">
        <f>AJ154+AK154+AO154</f>
        <v>3</v>
      </c>
      <c r="AO154" s="6"/>
      <c r="AP154" s="3">
        <v>0.5</v>
      </c>
      <c r="AQ154" s="15">
        <f>MIN(AN154,AL154)*AP154</f>
        <v>1.5</v>
      </c>
      <c r="AR154" s="6">
        <v>0</v>
      </c>
      <c r="AS154" s="6">
        <v>0</v>
      </c>
      <c r="AT154" s="6">
        <v>0</v>
      </c>
      <c r="AU154" s="6">
        <v>0</v>
      </c>
      <c r="AV154" s="7"/>
      <c r="AW154" s="7">
        <v>0</v>
      </c>
      <c r="AX154" s="7"/>
      <c r="AY154" s="7">
        <v>0</v>
      </c>
      <c r="AZ154" s="6"/>
      <c r="BA154" s="6">
        <v>-5</v>
      </c>
      <c r="BB154" s="6"/>
      <c r="BC154" s="6">
        <v>-5</v>
      </c>
      <c r="BD154" s="7"/>
      <c r="BE154" s="7">
        <f>IF(ED154&gt;=70, 5, 0)</f>
        <v>0</v>
      </c>
      <c r="BF154" s="7"/>
      <c r="BG154" s="7"/>
      <c r="BH154" s="7">
        <v>-5</v>
      </c>
      <c r="BI154" s="6"/>
      <c r="BJ154" s="6">
        <f>IF(EU154&gt;=70, 6, 0)</f>
        <v>0</v>
      </c>
      <c r="BK154" s="6">
        <v>-5</v>
      </c>
      <c r="BL154" s="7">
        <v>-5</v>
      </c>
      <c r="BM154" s="7">
        <v>-5</v>
      </c>
      <c r="BN154" s="7">
        <v>-5</v>
      </c>
      <c r="BO154" s="6"/>
      <c r="BP154" s="6">
        <f>IF(EX154&gt;=70, 6, 0)</f>
        <v>0</v>
      </c>
      <c r="BQ154" s="6">
        <v>-5</v>
      </c>
      <c r="BR154" s="7"/>
      <c r="BS154" s="7">
        <v>0</v>
      </c>
      <c r="BT154" s="7">
        <v>-5</v>
      </c>
      <c r="BU154" s="6">
        <v>5</v>
      </c>
      <c r="BV154" s="6">
        <v>0</v>
      </c>
      <c r="BW154" s="6">
        <f>IF(EI154&gt;=70, 5, 0)</f>
        <v>0</v>
      </c>
      <c r="BX154" s="6">
        <v>-5</v>
      </c>
      <c r="BY154" s="6">
        <v>0</v>
      </c>
      <c r="BZ154" s="6">
        <v>0</v>
      </c>
      <c r="CA154" s="6">
        <v>0</v>
      </c>
      <c r="CB154" s="6">
        <v>0</v>
      </c>
      <c r="CC154" s="6">
        <v>0</v>
      </c>
      <c r="CD154" s="6">
        <v>0</v>
      </c>
      <c r="CE154" s="6">
        <v>0</v>
      </c>
      <c r="CF154" s="6">
        <v>0</v>
      </c>
      <c r="CG154" s="6">
        <v>0</v>
      </c>
      <c r="CH154" s="6">
        <v>0</v>
      </c>
      <c r="CI154" s="6">
        <v>-5</v>
      </c>
      <c r="CJ154" s="7">
        <v>-5</v>
      </c>
      <c r="CK154" s="7">
        <v>-5</v>
      </c>
      <c r="CL154" s="7">
        <v>-5</v>
      </c>
      <c r="CM154" s="6">
        <v>-5</v>
      </c>
      <c r="CN154" s="6">
        <f>IF(EQ154&gt;=70, 5, 0)</f>
        <v>0</v>
      </c>
      <c r="CO154" s="6">
        <v>-5</v>
      </c>
      <c r="CP154" s="6"/>
      <c r="CQ154" s="6">
        <v>-5</v>
      </c>
      <c r="CR154" s="7"/>
      <c r="CS154" s="7">
        <f>IF(FA154&gt;=70, 6, 0)</f>
        <v>0</v>
      </c>
      <c r="CT154" s="7">
        <v>-5</v>
      </c>
      <c r="CU154" s="6"/>
      <c r="CV154" s="7">
        <v>0</v>
      </c>
      <c r="CW154" s="7">
        <v>0</v>
      </c>
      <c r="CX154" s="7">
        <v>0</v>
      </c>
      <c r="CY154" s="7">
        <v>0</v>
      </c>
      <c r="CZ154" s="7">
        <f>IF(AND(DQ154&gt;0,DU154&gt;0),4,0)</f>
        <v>0</v>
      </c>
      <c r="DA154" s="7">
        <f>IF(AND(ED154&gt;0,EI154&gt;0,EN154&gt;0),4,0)</f>
        <v>4</v>
      </c>
      <c r="DB154" s="7">
        <f>IF(SUM(BV154,BX154,CA154,CB154,CD154,CG154,CJ154,CK154,CM154,CO154)&gt;-1,4,0)</f>
        <v>0</v>
      </c>
      <c r="DC154" s="7">
        <f>IF(FA154&gt;0,4,0)</f>
        <v>0</v>
      </c>
      <c r="DD154" s="6"/>
      <c r="DE154" s="10">
        <f>SUM(AR154:DD154)</f>
        <v>-81</v>
      </c>
      <c r="DF154" s="10">
        <v>50</v>
      </c>
      <c r="DG154" s="17">
        <f>DE154+DF154</f>
        <v>-31</v>
      </c>
      <c r="DH154" s="1">
        <v>77.14</v>
      </c>
      <c r="DI154" s="18">
        <v>0</v>
      </c>
      <c r="DJ154" s="18">
        <v>0</v>
      </c>
      <c r="DK154" s="29">
        <f>AVERAGE(DI154:DJ154)</f>
        <v>0</v>
      </c>
      <c r="DL154" s="1">
        <v>0</v>
      </c>
      <c r="DM154" s="29">
        <v>0</v>
      </c>
      <c r="DN154" s="1">
        <v>0</v>
      </c>
      <c r="DO154" s="1">
        <v>0</v>
      </c>
      <c r="DP154" s="1">
        <f>IF(DO154&gt;68, 68, DO154)</f>
        <v>0</v>
      </c>
      <c r="DQ154" s="1">
        <f>MAX(DN154,DP154)</f>
        <v>0</v>
      </c>
      <c r="DR154" s="29">
        <v>0</v>
      </c>
      <c r="DS154" s="29"/>
      <c r="DT154" s="29">
        <f>IF(DS154&gt;68,68,DS154)</f>
        <v>0</v>
      </c>
      <c r="DU154" s="29">
        <f>MAX(DR154,DT154)</f>
        <v>0</v>
      </c>
      <c r="DV154" s="18">
        <v>0</v>
      </c>
      <c r="DW154" s="18">
        <v>0</v>
      </c>
      <c r="DX154" s="1"/>
      <c r="DY154" s="15">
        <f>AVERAGE(DH154,DK154:DM154, DQ154, DU154)</f>
        <v>12.856666666666667</v>
      </c>
      <c r="DZ154" s="1">
        <v>13.33</v>
      </c>
      <c r="EA154" s="1">
        <v>0</v>
      </c>
      <c r="EB154" s="1">
        <v>0</v>
      </c>
      <c r="EC154" s="1">
        <f>IF(EB154&gt;68,68,EB154)</f>
        <v>0</v>
      </c>
      <c r="ED154" s="1">
        <f>MAX(DZ154:EA154,EC154)</f>
        <v>13.33</v>
      </c>
      <c r="EE154" s="29">
        <v>5.56</v>
      </c>
      <c r="EF154" s="29">
        <v>0</v>
      </c>
      <c r="EG154" s="29">
        <v>0</v>
      </c>
      <c r="EH154" s="29">
        <f>IF(EG154&gt;68,68,EG154)</f>
        <v>0</v>
      </c>
      <c r="EI154" s="29">
        <f>MAX(EE154:EF154)</f>
        <v>5.56</v>
      </c>
      <c r="EJ154" s="1">
        <v>5.56</v>
      </c>
      <c r="EK154" s="1">
        <v>0</v>
      </c>
      <c r="EL154" s="1">
        <v>0</v>
      </c>
      <c r="EM154" s="1">
        <f>IF(EL154&gt;68,68,EL154)</f>
        <v>0</v>
      </c>
      <c r="EN154" s="1">
        <f>MAX(EJ154:EK154,EM154)</f>
        <v>5.56</v>
      </c>
      <c r="EO154" s="29">
        <v>0</v>
      </c>
      <c r="EP154" s="29">
        <v>0</v>
      </c>
      <c r="EQ154" s="29"/>
      <c r="ER154" s="15">
        <f>AVERAGE(ED154,EI154,EN154,EQ154)</f>
        <v>8.15</v>
      </c>
      <c r="ES154" s="1">
        <v>0</v>
      </c>
      <c r="ET154" s="1">
        <v>0</v>
      </c>
      <c r="EU154" s="1">
        <f>MIN(MAX(ES154:ET154)+0.2*FA154, 100)</f>
        <v>0</v>
      </c>
      <c r="EV154" s="29">
        <v>41.67</v>
      </c>
      <c r="EW154" s="29">
        <v>0</v>
      </c>
      <c r="EX154" s="29">
        <f>MIN(MAX(EV154:EW154)+0.15*FA154, 100)</f>
        <v>41.67</v>
      </c>
      <c r="EY154" s="1">
        <v>0</v>
      </c>
      <c r="EZ154" s="1">
        <v>0</v>
      </c>
      <c r="FA154" s="1">
        <f>MAX(EY154:EZ154)</f>
        <v>0</v>
      </c>
      <c r="FB154" s="15">
        <f>AVERAGE(EU154,EX154,FA154)</f>
        <v>13.89</v>
      </c>
      <c r="FC154" s="3">
        <v>0.25</v>
      </c>
      <c r="FD154" s="3">
        <v>0.2</v>
      </c>
      <c r="FE154" s="3">
        <v>0.25</v>
      </c>
      <c r="FF154" s="3">
        <v>0.3</v>
      </c>
      <c r="FG154" s="25">
        <f>MIN(IF(C154="Yes",AQ154+DG154,0),100)</f>
        <v>-29.5</v>
      </c>
      <c r="FH154" s="25">
        <f>IF(FL154&lt;0,FG154+FL154*-4,FG154)</f>
        <v>-29.5</v>
      </c>
      <c r="FI154" s="25">
        <f>MIN(IF(C154="Yes",AQ154+DY154,0), 100)</f>
        <v>14.356666666666667</v>
      </c>
      <c r="FJ154" s="25">
        <f>MIN(IF(C154="Yes",AQ154+ER154,0),100)</f>
        <v>9.65</v>
      </c>
      <c r="FK154" s="25">
        <f>MIN(IF(C154="Yes",AQ154+FB154,0), 100)</f>
        <v>15.39</v>
      </c>
      <c r="FL154" s="26">
        <f>FC154*FG154+FD154*FI154+FE154*FJ154+FF154*FK154</f>
        <v>2.5258333333333343</v>
      </c>
      <c r="FM154" s="26">
        <f>FC154*FH154+FD154*FI154+FE154*FJ154+FF154*FK154</f>
        <v>2.5258333333333343</v>
      </c>
    </row>
    <row r="155" spans="1:169" customFormat="1" x14ac:dyDescent="0.3">
      <c r="A155">
        <v>1402019105</v>
      </c>
      <c r="B155" t="s">
        <v>104</v>
      </c>
      <c r="C155" s="2" t="s">
        <v>107</v>
      </c>
      <c r="D155" s="6"/>
      <c r="E155" s="6"/>
      <c r="F155" s="7"/>
      <c r="G155" s="7"/>
      <c r="H155" s="6">
        <v>0</v>
      </c>
      <c r="I155" s="6"/>
      <c r="J155" s="7"/>
      <c r="K155" s="7"/>
      <c r="L155" s="6"/>
      <c r="M155" s="8"/>
      <c r="N155" s="7"/>
      <c r="O155" s="7"/>
      <c r="P155" s="6"/>
      <c r="Q155" s="8"/>
      <c r="R155" s="7"/>
      <c r="S155" s="7"/>
      <c r="T155" s="6"/>
      <c r="U155" s="16"/>
      <c r="V155" s="7"/>
      <c r="W155" s="7"/>
      <c r="X155" s="6"/>
      <c r="Y155" s="6"/>
      <c r="Z155" s="7"/>
      <c r="AA155" s="7"/>
      <c r="AB155" s="6"/>
      <c r="AC155" s="6"/>
      <c r="AD155" s="7"/>
      <c r="AE155" s="8"/>
      <c r="AF155" s="10">
        <v>14</v>
      </c>
      <c r="AG155" s="10">
        <v>10</v>
      </c>
      <c r="AH155" s="10">
        <f>COUNT(D155:AE155)</f>
        <v>1</v>
      </c>
      <c r="AI155" s="22">
        <f>IF(C155="Yes",(AF155-AH155+(DG155-50)/AG155)/AF155,0)</f>
        <v>0.50714285714285712</v>
      </c>
      <c r="AJ155" s="11">
        <f>SUM(D155:AE155)</f>
        <v>0</v>
      </c>
      <c r="AK155" s="10">
        <f>MAX(AJ155-AL155-AM155,0)*-1</f>
        <v>0</v>
      </c>
      <c r="AL155" s="10">
        <v>10</v>
      </c>
      <c r="AM155" s="10">
        <v>3</v>
      </c>
      <c r="AN155" s="7">
        <f>AJ155+AK155+AO155</f>
        <v>0</v>
      </c>
      <c r="AO155" s="6"/>
      <c r="AP155" s="3">
        <v>0.5</v>
      </c>
      <c r="AQ155" s="15">
        <f>MIN(AN155,AL155)*AP155</f>
        <v>0</v>
      </c>
      <c r="AR155" s="6">
        <v>0</v>
      </c>
      <c r="AS155" s="6">
        <v>0</v>
      </c>
      <c r="AT155" s="6">
        <v>1</v>
      </c>
      <c r="AU155" s="6">
        <v>0</v>
      </c>
      <c r="AV155" s="7"/>
      <c r="AW155" s="7">
        <v>0</v>
      </c>
      <c r="AX155" s="7"/>
      <c r="AY155" s="7">
        <v>0</v>
      </c>
      <c r="AZ155" s="6"/>
      <c r="BA155" s="6">
        <v>0</v>
      </c>
      <c r="BB155" s="6"/>
      <c r="BC155" s="6">
        <v>-5</v>
      </c>
      <c r="BD155" s="7"/>
      <c r="BE155" s="7">
        <f>IF(ED155&gt;=70, 5, 0)</f>
        <v>0</v>
      </c>
      <c r="BF155" s="7"/>
      <c r="BG155" s="7"/>
      <c r="BH155" s="7">
        <v>-5</v>
      </c>
      <c r="BI155" s="6"/>
      <c r="BJ155" s="6">
        <f>IF(EU155&gt;=70, 6, 0)</f>
        <v>0</v>
      </c>
      <c r="BK155" s="6">
        <v>-5</v>
      </c>
      <c r="BL155" s="7">
        <v>0</v>
      </c>
      <c r="BM155" s="7">
        <v>-5</v>
      </c>
      <c r="BN155" s="7">
        <v>-5</v>
      </c>
      <c r="BO155" s="6"/>
      <c r="BP155" s="6">
        <f>IF(EX155&gt;=70, 6, 0)</f>
        <v>0</v>
      </c>
      <c r="BQ155" s="6">
        <v>-5</v>
      </c>
      <c r="BR155" s="7"/>
      <c r="BS155" s="7">
        <v>-5</v>
      </c>
      <c r="BT155" s="7">
        <v>-5</v>
      </c>
      <c r="BU155" s="6">
        <v>5</v>
      </c>
      <c r="BV155" s="6">
        <v>-5</v>
      </c>
      <c r="BW155" s="6">
        <f>IF(EI155&gt;=70, 5, 0)</f>
        <v>0</v>
      </c>
      <c r="BX155" s="6">
        <v>-5</v>
      </c>
      <c r="BY155" s="6">
        <v>0</v>
      </c>
      <c r="BZ155" s="6">
        <v>0</v>
      </c>
      <c r="CA155" s="6">
        <v>0</v>
      </c>
      <c r="CB155" s="6">
        <v>0</v>
      </c>
      <c r="CC155" s="6">
        <v>0</v>
      </c>
      <c r="CD155" s="6">
        <v>0</v>
      </c>
      <c r="CE155" s="6">
        <v>0</v>
      </c>
      <c r="CF155" s="6">
        <v>0</v>
      </c>
      <c r="CG155" s="6">
        <v>0</v>
      </c>
      <c r="CH155" s="6">
        <v>0</v>
      </c>
      <c r="CI155" s="6">
        <v>-5</v>
      </c>
      <c r="CJ155" s="7">
        <v>-5</v>
      </c>
      <c r="CK155" s="7">
        <v>-5</v>
      </c>
      <c r="CL155" s="7">
        <v>-5</v>
      </c>
      <c r="CM155" s="6">
        <v>-5</v>
      </c>
      <c r="CN155" s="6">
        <f>IF(EQ155&gt;=70, 5, 0)</f>
        <v>0</v>
      </c>
      <c r="CO155" s="6">
        <v>-5</v>
      </c>
      <c r="CP155" s="6"/>
      <c r="CQ155" s="6">
        <v>-5</v>
      </c>
      <c r="CR155" s="7"/>
      <c r="CS155" s="7">
        <f>IF(FA155&gt;=70, 6, 0)</f>
        <v>0</v>
      </c>
      <c r="CT155" s="7">
        <v>-5</v>
      </c>
      <c r="CU155" s="6"/>
      <c r="CV155" s="7">
        <v>0</v>
      </c>
      <c r="CW155" s="7">
        <v>0</v>
      </c>
      <c r="CX155" s="7">
        <v>15</v>
      </c>
      <c r="CY155" s="7">
        <v>0</v>
      </c>
      <c r="CZ155" s="7">
        <f>IF(AND(DQ155&gt;0,DU155&gt;0),4,0)</f>
        <v>0</v>
      </c>
      <c r="DA155" s="7">
        <f>IF(AND(ED155&gt;0,EI155&gt;0,EN155&gt;0),4,0)</f>
        <v>0</v>
      </c>
      <c r="DB155" s="7">
        <f>IF(SUM(BV155,BX155,CA155,CB155,CD155,CG155,CJ155,CK155,CM155,CO155)&gt;-1,4,0)</f>
        <v>0</v>
      </c>
      <c r="DC155" s="7">
        <f>IF(FA155&gt;0,4,0)</f>
        <v>0</v>
      </c>
      <c r="DD155" s="6">
        <f>5+5</f>
        <v>10</v>
      </c>
      <c r="DE155" s="10">
        <f>SUM(AR155:DD155)</f>
        <v>-59</v>
      </c>
      <c r="DF155" s="10">
        <v>50</v>
      </c>
      <c r="DG155" s="17">
        <f>DE155+DF155</f>
        <v>-9</v>
      </c>
      <c r="DH155" s="1">
        <v>34.29</v>
      </c>
      <c r="DI155" s="18">
        <v>0</v>
      </c>
      <c r="DJ155" s="18">
        <v>0</v>
      </c>
      <c r="DK155" s="29">
        <f>AVERAGE(DI155:DJ155)</f>
        <v>0</v>
      </c>
      <c r="DL155" s="1">
        <v>0</v>
      </c>
      <c r="DM155" s="29">
        <v>0</v>
      </c>
      <c r="DN155" s="1">
        <v>0</v>
      </c>
      <c r="DO155" s="1">
        <v>0</v>
      </c>
      <c r="DP155" s="1">
        <f>IF(DO155&gt;68, 68, DO155)</f>
        <v>0</v>
      </c>
      <c r="DQ155" s="1">
        <f>MAX(DN155,DP155)</f>
        <v>0</v>
      </c>
      <c r="DR155" s="29">
        <v>0</v>
      </c>
      <c r="DS155" s="29"/>
      <c r="DT155" s="29">
        <f>IF(DS155&gt;68,68,DS155)</f>
        <v>0</v>
      </c>
      <c r="DU155" s="29">
        <f>MAX(DR155,DT155)</f>
        <v>0</v>
      </c>
      <c r="DV155" s="18">
        <v>0</v>
      </c>
      <c r="DW155" s="18">
        <v>0</v>
      </c>
      <c r="DX155" s="1"/>
      <c r="DY155" s="15">
        <f>AVERAGE(DH155,DK155:DM155, DQ155, DU155)</f>
        <v>5.7149999999999999</v>
      </c>
      <c r="DZ155" s="1">
        <v>26.67</v>
      </c>
      <c r="EA155" s="1">
        <v>0</v>
      </c>
      <c r="EB155" s="1">
        <v>0</v>
      </c>
      <c r="EC155" s="1">
        <f>IF(EB155&gt;68,68,EB155)</f>
        <v>0</v>
      </c>
      <c r="ED155" s="1">
        <f>MAX(DZ155:EA155,EC155)</f>
        <v>26.67</v>
      </c>
      <c r="EE155" s="29">
        <v>0</v>
      </c>
      <c r="EF155" s="29">
        <v>0</v>
      </c>
      <c r="EG155" s="29">
        <v>0</v>
      </c>
      <c r="EH155" s="29">
        <f>IF(EG155&gt;68,68,EG155)</f>
        <v>0</v>
      </c>
      <c r="EI155" s="29">
        <f>MAX(EE155:EF155)</f>
        <v>0</v>
      </c>
      <c r="EJ155" s="1">
        <v>0</v>
      </c>
      <c r="EK155" s="1">
        <v>0</v>
      </c>
      <c r="EL155" s="1">
        <v>0</v>
      </c>
      <c r="EM155" s="1">
        <f>IF(EL155&gt;68,68,EL155)</f>
        <v>0</v>
      </c>
      <c r="EN155" s="1">
        <f>MAX(EJ155:EK155,EM155)</f>
        <v>0</v>
      </c>
      <c r="EO155" s="29">
        <v>0</v>
      </c>
      <c r="EP155" s="29">
        <v>0</v>
      </c>
      <c r="EQ155" s="29"/>
      <c r="ER155" s="15">
        <f>AVERAGE(ED155,EI155,EN155,EQ155)</f>
        <v>8.89</v>
      </c>
      <c r="ES155" s="1">
        <v>0</v>
      </c>
      <c r="ET155" s="1">
        <v>0</v>
      </c>
      <c r="EU155" s="1">
        <f>MIN(MAX(ES155:ET155)+0.2*FA155, 100)</f>
        <v>0</v>
      </c>
      <c r="EV155" s="29">
        <v>10.42</v>
      </c>
      <c r="EW155" s="29">
        <v>0</v>
      </c>
      <c r="EX155" s="29">
        <f>MIN(MAX(EV155:EW155)+0.15*FA155, 100)</f>
        <v>10.42</v>
      </c>
      <c r="EY155" s="1">
        <v>0</v>
      </c>
      <c r="EZ155" s="1">
        <v>0</v>
      </c>
      <c r="FA155" s="1">
        <f>MAX(EY155:EZ155)</f>
        <v>0</v>
      </c>
      <c r="FB155" s="15">
        <f>AVERAGE(EU155,EX155,FA155)</f>
        <v>3.4733333333333332</v>
      </c>
      <c r="FC155" s="3">
        <v>0.25</v>
      </c>
      <c r="FD155" s="3">
        <v>0.2</v>
      </c>
      <c r="FE155" s="3">
        <v>0.25</v>
      </c>
      <c r="FF155" s="3">
        <v>0.3</v>
      </c>
      <c r="FG155" s="25">
        <f>MIN(IF(C155="Yes",AQ155+DG155,0),100)</f>
        <v>-9</v>
      </c>
      <c r="FH155" s="25">
        <f>IF(FL155&lt;0,FG155+FL155*-4,FG155)</f>
        <v>-9</v>
      </c>
      <c r="FI155" s="25">
        <f>MIN(IF(C155="Yes",AQ155+DY155,0), 100)</f>
        <v>5.7149999999999999</v>
      </c>
      <c r="FJ155" s="25">
        <f>MIN(IF(C155="Yes",AQ155+ER155,0),100)</f>
        <v>8.89</v>
      </c>
      <c r="FK155" s="25">
        <f>MIN(IF(C155="Yes",AQ155+FB155,0), 100)</f>
        <v>3.4733333333333332</v>
      </c>
      <c r="FL155" s="26">
        <f>FC155*FG155+FD155*FI155+FE155*FJ155+FF155*FK155</f>
        <v>2.1574999999999998</v>
      </c>
      <c r="FM155" s="26">
        <f>FC155*FH155+FD155*FI155+FE155*FJ155+FF155*FK155</f>
        <v>2.1574999999999998</v>
      </c>
    </row>
    <row r="156" spans="1:169" customFormat="1" x14ac:dyDescent="0.3">
      <c r="A156">
        <v>1402018032</v>
      </c>
      <c r="B156" t="s">
        <v>106</v>
      </c>
      <c r="C156" s="2" t="s">
        <v>107</v>
      </c>
      <c r="D156" s="6"/>
      <c r="E156" s="6"/>
      <c r="F156" s="7"/>
      <c r="G156" s="7"/>
      <c r="H156" s="6">
        <v>0</v>
      </c>
      <c r="I156" s="6"/>
      <c r="J156" s="7"/>
      <c r="K156" s="7"/>
      <c r="L156" s="6"/>
      <c r="M156" s="8"/>
      <c r="N156" s="7"/>
      <c r="O156" s="7"/>
      <c r="P156" s="6"/>
      <c r="Q156" s="8"/>
      <c r="R156" s="7">
        <v>0</v>
      </c>
      <c r="S156" s="7"/>
      <c r="T156" s="6"/>
      <c r="U156" s="6"/>
      <c r="V156" s="7"/>
      <c r="W156" s="7"/>
      <c r="X156" s="6"/>
      <c r="Y156" s="6"/>
      <c r="Z156" s="7"/>
      <c r="AA156" s="7"/>
      <c r="AB156" s="6"/>
      <c r="AC156" s="6"/>
      <c r="AD156" s="7"/>
      <c r="AE156" s="8"/>
      <c r="AF156" s="10">
        <v>14</v>
      </c>
      <c r="AG156" s="10">
        <v>10</v>
      </c>
      <c r="AH156" s="10">
        <f>COUNT(D156:AE156)</f>
        <v>2</v>
      </c>
      <c r="AI156" s="22">
        <f>IF(C156="Yes",(AF156-AH156+(DG156-50)/AG156)/AF156,0)</f>
        <v>0.41428571428571426</v>
      </c>
      <c r="AJ156" s="11">
        <f>SUM(D156:AE156)</f>
        <v>0</v>
      </c>
      <c r="AK156" s="10">
        <f>MAX(AJ156-AL156-AM156,0)*-1</f>
        <v>0</v>
      </c>
      <c r="AL156" s="10">
        <v>10</v>
      </c>
      <c r="AM156" s="10">
        <v>3</v>
      </c>
      <c r="AN156" s="7">
        <f>AJ156+AK156+AO156</f>
        <v>0</v>
      </c>
      <c r="AO156" s="6"/>
      <c r="AP156" s="3">
        <v>0.5</v>
      </c>
      <c r="AQ156" s="15">
        <f>MIN(AN156,AL156)*AP156</f>
        <v>0</v>
      </c>
      <c r="AR156" s="6">
        <v>0</v>
      </c>
      <c r="AS156" s="6">
        <v>0</v>
      </c>
      <c r="AT156" s="6">
        <v>0</v>
      </c>
      <c r="AU156" s="6">
        <v>0</v>
      </c>
      <c r="AV156" s="7">
        <v>-5</v>
      </c>
      <c r="AW156" s="7">
        <v>0</v>
      </c>
      <c r="AX156" s="7"/>
      <c r="AY156" s="7">
        <v>0</v>
      </c>
      <c r="AZ156" s="6"/>
      <c r="BA156" s="6">
        <v>3</v>
      </c>
      <c r="BB156" s="6"/>
      <c r="BC156" s="6">
        <v>0</v>
      </c>
      <c r="BD156" s="7"/>
      <c r="BE156" s="7">
        <f>IF(ED156&gt;=70, 5, 0)</f>
        <v>0</v>
      </c>
      <c r="BF156" s="7"/>
      <c r="BG156" s="7"/>
      <c r="BH156" s="7">
        <v>-5</v>
      </c>
      <c r="BI156" s="6"/>
      <c r="BJ156" s="6">
        <f>IF(EU156&gt;=70, 6, 0)</f>
        <v>0</v>
      </c>
      <c r="BK156" s="6">
        <v>0</v>
      </c>
      <c r="BL156" s="7">
        <v>-5</v>
      </c>
      <c r="BM156" s="7">
        <v>-5</v>
      </c>
      <c r="BN156" s="7">
        <v>0</v>
      </c>
      <c r="BO156" s="6"/>
      <c r="BP156" s="6">
        <f>IF(EX156&gt;=70, 6, 0)</f>
        <v>0</v>
      </c>
      <c r="BQ156" s="6">
        <v>0</v>
      </c>
      <c r="BR156" s="7"/>
      <c r="BS156" s="7">
        <v>-5</v>
      </c>
      <c r="BT156" s="7">
        <v>-5</v>
      </c>
      <c r="BU156" s="6"/>
      <c r="BV156" s="6">
        <v>0</v>
      </c>
      <c r="BW156" s="6">
        <f>IF(EI156&gt;=70, 5, 0)</f>
        <v>0</v>
      </c>
      <c r="BX156" s="6">
        <v>-5</v>
      </c>
      <c r="BY156" s="6">
        <v>0</v>
      </c>
      <c r="BZ156" s="6">
        <v>0</v>
      </c>
      <c r="CA156" s="6">
        <v>0</v>
      </c>
      <c r="CB156" s="6">
        <v>0</v>
      </c>
      <c r="CC156" s="6">
        <v>0</v>
      </c>
      <c r="CD156" s="6">
        <v>0</v>
      </c>
      <c r="CE156" s="6">
        <v>0</v>
      </c>
      <c r="CF156" s="6">
        <v>0</v>
      </c>
      <c r="CG156" s="6">
        <v>0</v>
      </c>
      <c r="CH156" s="6">
        <v>0</v>
      </c>
      <c r="CI156" s="6">
        <v>0</v>
      </c>
      <c r="CJ156" s="7">
        <v>0</v>
      </c>
      <c r="CK156" s="7">
        <v>-5</v>
      </c>
      <c r="CL156" s="7">
        <v>-5</v>
      </c>
      <c r="CM156" s="6">
        <v>-5</v>
      </c>
      <c r="CN156" s="6">
        <f>IF(EQ156&gt;=70, 5, 0)</f>
        <v>0</v>
      </c>
      <c r="CO156" s="6">
        <v>-5</v>
      </c>
      <c r="CP156" s="6"/>
      <c r="CQ156" s="6">
        <v>-5</v>
      </c>
      <c r="CR156" s="7"/>
      <c r="CS156" s="7">
        <f>IF(FA156&gt;=70, 6, 0)</f>
        <v>0</v>
      </c>
      <c r="CT156" s="7">
        <v>-5</v>
      </c>
      <c r="CU156" s="6"/>
      <c r="CV156" s="7">
        <v>0</v>
      </c>
      <c r="CW156" s="7">
        <v>0</v>
      </c>
      <c r="CX156" s="7">
        <v>0</v>
      </c>
      <c r="CY156" s="7">
        <v>0</v>
      </c>
      <c r="CZ156" s="7">
        <f>IF(AND(DQ156&gt;0,DU156&gt;0),4,0)</f>
        <v>0</v>
      </c>
      <c r="DA156" s="7">
        <f>IF(AND(ED156&gt;0,EI156&gt;0,EN156&gt;0),4,0)</f>
        <v>0</v>
      </c>
      <c r="DB156" s="7">
        <f>IF(SUM(BV156,BX156,CA156,CB156,CD156,CG156,CJ156,CK156,CM156,CO156)&gt;-1,4,0)</f>
        <v>0</v>
      </c>
      <c r="DC156" s="7">
        <f>IF(FA156&gt;0,4,0)</f>
        <v>0</v>
      </c>
      <c r="DD156" s="6"/>
      <c r="DE156" s="10">
        <f>SUM(AR156:DD156)</f>
        <v>-62</v>
      </c>
      <c r="DF156" s="10">
        <v>50</v>
      </c>
      <c r="DG156" s="17">
        <f>DE156+DF156</f>
        <v>-12</v>
      </c>
      <c r="DH156" s="1">
        <v>68.569999999999993</v>
      </c>
      <c r="DI156" s="18">
        <v>50</v>
      </c>
      <c r="DJ156" s="18">
        <v>50</v>
      </c>
      <c r="DK156" s="29">
        <f>AVERAGE(DI156:DJ156)</f>
        <v>50</v>
      </c>
      <c r="DL156" s="1">
        <v>0</v>
      </c>
      <c r="DM156" s="29">
        <v>35</v>
      </c>
      <c r="DN156" s="1">
        <v>0</v>
      </c>
      <c r="DO156" s="1">
        <v>0</v>
      </c>
      <c r="DP156" s="1">
        <f>IF(DO156&gt;68, 68, DO156)</f>
        <v>0</v>
      </c>
      <c r="DQ156" s="1">
        <f>MAX(DN156,DP156)</f>
        <v>0</v>
      </c>
      <c r="DR156" s="29">
        <v>0</v>
      </c>
      <c r="DS156" s="29"/>
      <c r="DT156" s="29">
        <f>IF(DS156&gt;68,68,DS156)</f>
        <v>0</v>
      </c>
      <c r="DU156" s="29">
        <f>MAX(DR156,DT156)</f>
        <v>0</v>
      </c>
      <c r="DV156" s="18">
        <v>0</v>
      </c>
      <c r="DW156" s="18">
        <v>0</v>
      </c>
      <c r="DX156" s="1"/>
      <c r="DY156" s="15">
        <f>AVERAGE(DH156,DK156:DM156, DQ156, DU156)</f>
        <v>25.594999999999999</v>
      </c>
      <c r="DZ156" s="1">
        <v>0</v>
      </c>
      <c r="EA156" s="1">
        <v>0</v>
      </c>
      <c r="EB156" s="1">
        <v>0</v>
      </c>
      <c r="EC156" s="1">
        <f>IF(EB156&gt;68,68,EB156)</f>
        <v>0</v>
      </c>
      <c r="ED156" s="1">
        <f>MAX(DZ156:EA156,EC156)</f>
        <v>0</v>
      </c>
      <c r="EE156" s="29">
        <v>0</v>
      </c>
      <c r="EF156" s="29">
        <v>0</v>
      </c>
      <c r="EG156" s="29">
        <v>0</v>
      </c>
      <c r="EH156" s="29">
        <f>IF(EG156&gt;68,68,EG156)</f>
        <v>0</v>
      </c>
      <c r="EI156" s="29">
        <f>MAX(EE156:EF156)</f>
        <v>0</v>
      </c>
      <c r="EJ156" s="1">
        <v>0</v>
      </c>
      <c r="EK156" s="1">
        <v>0</v>
      </c>
      <c r="EL156" s="1">
        <v>0</v>
      </c>
      <c r="EM156" s="1">
        <f>IF(EL156&gt;68,68,EL156)</f>
        <v>0</v>
      </c>
      <c r="EN156" s="1">
        <f>MAX(EJ156:EK156,EM156)</f>
        <v>0</v>
      </c>
      <c r="EO156" s="29">
        <v>0</v>
      </c>
      <c r="EP156" s="29">
        <v>0</v>
      </c>
      <c r="EQ156" s="29"/>
      <c r="ER156" s="15">
        <f>AVERAGE(ED156,EI156,EN156,EQ156)</f>
        <v>0</v>
      </c>
      <c r="ES156" s="1">
        <v>0</v>
      </c>
      <c r="ET156" s="1">
        <v>0</v>
      </c>
      <c r="EU156" s="1">
        <f>MIN(MAX(ES156:ET156)+0.2*FA156, 100)</f>
        <v>0</v>
      </c>
      <c r="EV156" s="29">
        <v>0</v>
      </c>
      <c r="EW156" s="29">
        <v>0</v>
      </c>
      <c r="EX156" s="29">
        <f>MIN(MAX(EV156:EW156)+0.15*FA156, 100)</f>
        <v>0</v>
      </c>
      <c r="EY156" s="1">
        <v>0</v>
      </c>
      <c r="EZ156" s="1">
        <v>0</v>
      </c>
      <c r="FA156" s="1">
        <f>MAX(EY156:EZ156)</f>
        <v>0</v>
      </c>
      <c r="FB156" s="15">
        <f>AVERAGE(EU156,EX156,FA156)</f>
        <v>0</v>
      </c>
      <c r="FC156" s="3">
        <v>0.25</v>
      </c>
      <c r="FD156" s="3">
        <v>0.2</v>
      </c>
      <c r="FE156" s="3">
        <v>0.25</v>
      </c>
      <c r="FF156" s="3">
        <v>0.3</v>
      </c>
      <c r="FG156" s="25">
        <f>MIN(IF(C156="Yes",AQ156+DG156,0),100)</f>
        <v>-12</v>
      </c>
      <c r="FH156" s="25">
        <f>IF(FL156&lt;0,FG156+FL156*-4,FG156)</f>
        <v>-12</v>
      </c>
      <c r="FI156" s="25">
        <f>MIN(IF(C156="Yes",AQ156+DY156,0), 100)</f>
        <v>25.594999999999999</v>
      </c>
      <c r="FJ156" s="25">
        <f>MIN(IF(C156="Yes",AQ156+ER156,0),100)</f>
        <v>0</v>
      </c>
      <c r="FK156" s="25">
        <f>MIN(IF(C156="Yes",AQ156+FB156,0), 100)</f>
        <v>0</v>
      </c>
      <c r="FL156" s="26">
        <f>FC156*FG156+FD156*FI156+FE156*FJ156+FF156*FK156</f>
        <v>2.1189999999999998</v>
      </c>
      <c r="FM156" s="26">
        <f>FC156*FH156+FD156*FI156+FE156*FJ156+FF156*FK156</f>
        <v>2.1189999999999998</v>
      </c>
    </row>
    <row r="157" spans="1:169" customFormat="1" x14ac:dyDescent="0.3">
      <c r="A157">
        <v>1402019039</v>
      </c>
      <c r="B157" t="s">
        <v>106</v>
      </c>
      <c r="C157" s="2" t="s">
        <v>107</v>
      </c>
      <c r="D157" s="6">
        <v>1</v>
      </c>
      <c r="E157" s="6"/>
      <c r="F157" s="7"/>
      <c r="G157" s="7"/>
      <c r="H157" s="6">
        <v>1</v>
      </c>
      <c r="I157" s="6"/>
      <c r="J157" s="7"/>
      <c r="K157" s="7"/>
      <c r="L157" s="6"/>
      <c r="M157" s="8"/>
      <c r="N157" s="7"/>
      <c r="O157" s="7"/>
      <c r="P157" s="6"/>
      <c r="Q157" s="8"/>
      <c r="R157" s="7"/>
      <c r="S157" s="7"/>
      <c r="T157" s="6"/>
      <c r="U157" s="6"/>
      <c r="V157" s="7"/>
      <c r="W157" s="7"/>
      <c r="X157" s="6"/>
      <c r="Y157" s="6"/>
      <c r="Z157" s="7"/>
      <c r="AA157" s="7"/>
      <c r="AB157" s="6"/>
      <c r="AC157" s="6"/>
      <c r="AD157" s="7"/>
      <c r="AE157" s="8"/>
      <c r="AF157" s="10">
        <v>14</v>
      </c>
      <c r="AG157" s="10">
        <v>10</v>
      </c>
      <c r="AH157" s="10">
        <f>COUNT(D157:AE157)</f>
        <v>2</v>
      </c>
      <c r="AI157" s="22">
        <f>IF(C157="Yes",(AF157-AH157+(DG157-50)/AG157)/AF157,0)</f>
        <v>0.47857142857142859</v>
      </c>
      <c r="AJ157" s="11">
        <f>SUM(D157:AE157)</f>
        <v>2</v>
      </c>
      <c r="AK157" s="10">
        <f>MAX(AJ157-AL157-AM157,0)*-1</f>
        <v>0</v>
      </c>
      <c r="AL157" s="10">
        <v>10</v>
      </c>
      <c r="AM157" s="10">
        <v>3</v>
      </c>
      <c r="AN157" s="7">
        <f>AJ157+AK157+AO157</f>
        <v>2</v>
      </c>
      <c r="AO157" s="6"/>
      <c r="AP157" s="3">
        <v>0.5</v>
      </c>
      <c r="AQ157" s="15">
        <f>MIN(AN157,AL157)*AP157</f>
        <v>1</v>
      </c>
      <c r="AR157" s="6">
        <v>0</v>
      </c>
      <c r="AS157" s="6">
        <v>0</v>
      </c>
      <c r="AT157" s="6">
        <v>1</v>
      </c>
      <c r="AU157" s="6">
        <v>0</v>
      </c>
      <c r="AV157" s="7"/>
      <c r="AW157" s="7">
        <v>-5</v>
      </c>
      <c r="AX157" s="7"/>
      <c r="AY157" s="7">
        <v>-5</v>
      </c>
      <c r="AZ157" s="6"/>
      <c r="BA157" s="6">
        <v>0</v>
      </c>
      <c r="BB157" s="6"/>
      <c r="BC157" s="6">
        <v>0</v>
      </c>
      <c r="BD157" s="7"/>
      <c r="BE157" s="7">
        <f>IF(ED157&gt;=70, 5, 0)</f>
        <v>0</v>
      </c>
      <c r="BF157" s="7"/>
      <c r="BG157" s="7"/>
      <c r="BH157" s="7">
        <v>-5</v>
      </c>
      <c r="BI157" s="6"/>
      <c r="BJ157" s="6">
        <f>IF(EU157&gt;=70, 6, 0)</f>
        <v>0</v>
      </c>
      <c r="BK157" s="6">
        <v>-5</v>
      </c>
      <c r="BL157" s="7">
        <v>0</v>
      </c>
      <c r="BM157" s="7">
        <v>-5</v>
      </c>
      <c r="BN157" s="7">
        <v>-5</v>
      </c>
      <c r="BO157" s="6"/>
      <c r="BP157" s="6">
        <f>IF(EX157&gt;=70, 6, 0)</f>
        <v>0</v>
      </c>
      <c r="BQ157" s="6">
        <v>-5</v>
      </c>
      <c r="BR157" s="7"/>
      <c r="BS157" s="7">
        <v>-5</v>
      </c>
      <c r="BT157" s="7">
        <v>-5</v>
      </c>
      <c r="BU157" s="6"/>
      <c r="BV157" s="6">
        <v>0</v>
      </c>
      <c r="BW157" s="6">
        <f>IF(EI157&gt;=70, 5, 0)</f>
        <v>0</v>
      </c>
      <c r="BX157" s="6">
        <v>-5</v>
      </c>
      <c r="BY157" s="6">
        <v>0</v>
      </c>
      <c r="BZ157" s="6">
        <v>0</v>
      </c>
      <c r="CA157" s="6">
        <v>0</v>
      </c>
      <c r="CB157" s="6">
        <v>0</v>
      </c>
      <c r="CC157" s="6">
        <v>0</v>
      </c>
      <c r="CD157" s="6">
        <v>0</v>
      </c>
      <c r="CE157" s="6">
        <v>0</v>
      </c>
      <c r="CF157" s="6">
        <v>0</v>
      </c>
      <c r="CG157" s="6">
        <v>0</v>
      </c>
      <c r="CH157" s="6">
        <v>0</v>
      </c>
      <c r="CI157" s="6">
        <v>0</v>
      </c>
      <c r="CJ157" s="7">
        <v>0</v>
      </c>
      <c r="CK157" s="7">
        <v>-5</v>
      </c>
      <c r="CL157" s="7">
        <v>-5</v>
      </c>
      <c r="CM157" s="6">
        <v>-5</v>
      </c>
      <c r="CN157" s="6">
        <f>IF(EQ157&gt;=70, 5, 0)</f>
        <v>0</v>
      </c>
      <c r="CO157" s="6">
        <v>-5</v>
      </c>
      <c r="CP157" s="6"/>
      <c r="CQ157" s="6">
        <v>-5</v>
      </c>
      <c r="CR157" s="7"/>
      <c r="CS157" s="7">
        <f>IF(FA157&gt;=70, 6, 0)</f>
        <v>0</v>
      </c>
      <c r="CT157" s="7">
        <v>-5</v>
      </c>
      <c r="CU157" s="6">
        <v>20</v>
      </c>
      <c r="CV157" s="7">
        <v>0</v>
      </c>
      <c r="CW157" s="7">
        <v>6</v>
      </c>
      <c r="CX157" s="7">
        <v>0</v>
      </c>
      <c r="CY157" s="7">
        <v>0</v>
      </c>
      <c r="CZ157" s="7">
        <f>IF(AND(DQ157&gt;0,DU157&gt;0),4,0)</f>
        <v>0</v>
      </c>
      <c r="DA157" s="7">
        <f>IF(AND(ED157&gt;0,EI157&gt;0,EN157&gt;0),4,0)</f>
        <v>0</v>
      </c>
      <c r="DB157" s="7">
        <f>IF(SUM(BV157,BX157,CA157,CB157,CD157,CG157,CJ157,CK157,CM157,CO157)&gt;-1,4,0)</f>
        <v>0</v>
      </c>
      <c r="DC157" s="7">
        <f>IF(FA157&gt;0,4,0)</f>
        <v>0</v>
      </c>
      <c r="DD157" s="6"/>
      <c r="DE157" s="10">
        <f>SUM(AR157:DD157)</f>
        <v>-53</v>
      </c>
      <c r="DF157" s="10">
        <v>50</v>
      </c>
      <c r="DG157" s="17">
        <f>DE157+DF157</f>
        <v>-3</v>
      </c>
      <c r="DH157" s="1">
        <v>45.71</v>
      </c>
      <c r="DI157" s="18">
        <v>0</v>
      </c>
      <c r="DJ157" s="18">
        <v>0</v>
      </c>
      <c r="DK157" s="29">
        <f>AVERAGE(DI157:DJ157)</f>
        <v>0</v>
      </c>
      <c r="DL157" s="1">
        <v>0</v>
      </c>
      <c r="DM157" s="29">
        <v>0</v>
      </c>
      <c r="DN157" s="1">
        <v>0</v>
      </c>
      <c r="DO157" s="1">
        <v>0</v>
      </c>
      <c r="DP157" s="1">
        <f>IF(DO157&gt;68, 68, DO157)</f>
        <v>0</v>
      </c>
      <c r="DQ157" s="1">
        <f>MAX(DN157,DP157)</f>
        <v>0</v>
      </c>
      <c r="DR157" s="29">
        <v>0</v>
      </c>
      <c r="DS157" s="29"/>
      <c r="DT157" s="29">
        <f>IF(DS157&gt;68,68,DS157)</f>
        <v>0</v>
      </c>
      <c r="DU157" s="29">
        <f>MAX(DR157,DT157)</f>
        <v>0</v>
      </c>
      <c r="DV157" s="18">
        <v>0</v>
      </c>
      <c r="DW157" s="18">
        <v>0</v>
      </c>
      <c r="DX157" s="1"/>
      <c r="DY157" s="15">
        <f>AVERAGE(DH157,DK157:DM157, DQ157, DU157)</f>
        <v>7.6183333333333332</v>
      </c>
      <c r="DZ157" s="1">
        <v>0</v>
      </c>
      <c r="EA157" s="1">
        <v>0</v>
      </c>
      <c r="EB157" s="1">
        <v>0</v>
      </c>
      <c r="EC157" s="1">
        <f>IF(EB157&gt;68,68,EB157)</f>
        <v>0</v>
      </c>
      <c r="ED157" s="1">
        <f>MAX(DZ157:EA157,EC157)</f>
        <v>0</v>
      </c>
      <c r="EE157" s="29">
        <v>0</v>
      </c>
      <c r="EF157" s="29">
        <v>0</v>
      </c>
      <c r="EG157" s="29">
        <v>0</v>
      </c>
      <c r="EH157" s="29">
        <f>IF(EG157&gt;68,68,EG157)</f>
        <v>0</v>
      </c>
      <c r="EI157" s="29">
        <f>MAX(EE157:EF157)</f>
        <v>0</v>
      </c>
      <c r="EJ157" s="1">
        <v>0</v>
      </c>
      <c r="EK157" s="1">
        <v>0</v>
      </c>
      <c r="EL157" s="1">
        <v>0</v>
      </c>
      <c r="EM157" s="1">
        <f>IF(EL157&gt;68,68,EL157)</f>
        <v>0</v>
      </c>
      <c r="EN157" s="1">
        <f>MAX(EJ157:EK157,EM157)</f>
        <v>0</v>
      </c>
      <c r="EO157" s="29">
        <v>0</v>
      </c>
      <c r="EP157" s="29">
        <v>0</v>
      </c>
      <c r="EQ157" s="29"/>
      <c r="ER157" s="15">
        <f>AVERAGE(ED157,EI157,EN157,EQ157)</f>
        <v>0</v>
      </c>
      <c r="ES157" s="1">
        <v>0</v>
      </c>
      <c r="ET157" s="1">
        <v>0</v>
      </c>
      <c r="EU157" s="1">
        <f>MIN(MAX(ES157:ET157)+0.2*FA157, 100)</f>
        <v>0</v>
      </c>
      <c r="EV157" s="29">
        <v>0</v>
      </c>
      <c r="EW157" s="29">
        <v>0</v>
      </c>
      <c r="EX157" s="29">
        <f>MIN(MAX(EV157:EW157)+0.15*FA157, 100)</f>
        <v>0</v>
      </c>
      <c r="EY157" s="1">
        <v>0</v>
      </c>
      <c r="EZ157" s="1">
        <v>0</v>
      </c>
      <c r="FA157" s="1">
        <f>MAX(EY157:EZ157)</f>
        <v>0</v>
      </c>
      <c r="FB157" s="15">
        <f>AVERAGE(EU157,EX157,FA157)</f>
        <v>0</v>
      </c>
      <c r="FC157" s="3">
        <v>0.25</v>
      </c>
      <c r="FD157" s="3">
        <v>0.2</v>
      </c>
      <c r="FE157" s="3">
        <v>0.25</v>
      </c>
      <c r="FF157" s="3">
        <v>0.3</v>
      </c>
      <c r="FG157" s="25">
        <f>MIN(IF(C157="Yes",AQ157+DG157,0),100)</f>
        <v>-2</v>
      </c>
      <c r="FH157" s="25">
        <f>IF(FL157&lt;0,FG157+FL157*-4,FG157)</f>
        <v>-2</v>
      </c>
      <c r="FI157" s="25">
        <f>MIN(IF(C157="Yes",AQ157+DY157,0), 100)</f>
        <v>8.6183333333333323</v>
      </c>
      <c r="FJ157" s="25">
        <f>MIN(IF(C157="Yes",AQ157+ER157,0),100)</f>
        <v>1</v>
      </c>
      <c r="FK157" s="25">
        <f>MIN(IF(C157="Yes",AQ157+FB157,0), 100)</f>
        <v>1</v>
      </c>
      <c r="FL157" s="26">
        <f>FC157*FG157+FD157*FI157+FE157*FJ157+FF157*FK157</f>
        <v>1.7736666666666665</v>
      </c>
      <c r="FM157" s="26">
        <f>FC157*FH157+FD157*FI157+FE157*FJ157+FF157*FK157</f>
        <v>1.7736666666666665</v>
      </c>
    </row>
    <row r="158" spans="1:169" customFormat="1" x14ac:dyDescent="0.3">
      <c r="A158">
        <v>1402019008</v>
      </c>
      <c r="B158" t="s">
        <v>106</v>
      </c>
      <c r="C158" s="2" t="s">
        <v>107</v>
      </c>
      <c r="D158" s="6"/>
      <c r="E158" s="6"/>
      <c r="F158" s="7">
        <v>1</v>
      </c>
      <c r="G158" s="7"/>
      <c r="H158" s="6"/>
      <c r="I158" s="6"/>
      <c r="J158" s="7">
        <v>1</v>
      </c>
      <c r="K158" s="7"/>
      <c r="L158" s="6"/>
      <c r="M158" s="8"/>
      <c r="N158" s="7"/>
      <c r="O158" s="7"/>
      <c r="P158" s="6"/>
      <c r="Q158" s="8"/>
      <c r="R158" s="7"/>
      <c r="S158" s="7"/>
      <c r="T158" s="6"/>
      <c r="U158" s="6"/>
      <c r="V158" s="7"/>
      <c r="W158" s="7"/>
      <c r="X158" s="6"/>
      <c r="Y158" s="6"/>
      <c r="Z158" s="7"/>
      <c r="AA158" s="7"/>
      <c r="AB158" s="6"/>
      <c r="AC158" s="6"/>
      <c r="AD158" s="7"/>
      <c r="AE158" s="8"/>
      <c r="AF158" s="10">
        <v>14</v>
      </c>
      <c r="AG158" s="10">
        <v>10</v>
      </c>
      <c r="AH158" s="10">
        <f>COUNT(D158:AE158)</f>
        <v>2</v>
      </c>
      <c r="AI158" s="22">
        <f>IF(C158="Yes",(AF158-AH158+(DG158-50)/AG158)/AF158,0)</f>
        <v>0.3</v>
      </c>
      <c r="AJ158" s="11">
        <f>SUM(D158:AE158)</f>
        <v>2</v>
      </c>
      <c r="AK158" s="10">
        <f>MAX(AJ158-AL158-AM158,0)*-1</f>
        <v>0</v>
      </c>
      <c r="AL158" s="10">
        <v>10</v>
      </c>
      <c r="AM158" s="10">
        <v>3</v>
      </c>
      <c r="AN158" s="7">
        <f>AJ158+AK158+AO158</f>
        <v>2</v>
      </c>
      <c r="AO158" s="6"/>
      <c r="AP158" s="3">
        <v>0.5</v>
      </c>
      <c r="AQ158" s="15">
        <f>MIN(AN158,AL158)*AP158</f>
        <v>1</v>
      </c>
      <c r="AR158" s="6">
        <v>0</v>
      </c>
      <c r="AS158" s="6">
        <v>0</v>
      </c>
      <c r="AT158" s="6">
        <v>2</v>
      </c>
      <c r="AU158" s="6">
        <v>0</v>
      </c>
      <c r="AV158" s="7">
        <v>-5</v>
      </c>
      <c r="AW158" s="7">
        <v>0</v>
      </c>
      <c r="AX158" s="7"/>
      <c r="AY158" s="7">
        <v>0</v>
      </c>
      <c r="AZ158" s="6"/>
      <c r="BA158" s="6">
        <v>-5</v>
      </c>
      <c r="BB158" s="6"/>
      <c r="BC158" s="6">
        <v>-5</v>
      </c>
      <c r="BD158" s="7"/>
      <c r="BE158" s="7">
        <f>IF(ED158&gt;=70, 5, 0)</f>
        <v>0</v>
      </c>
      <c r="BF158" s="7"/>
      <c r="BG158" s="7"/>
      <c r="BH158" s="7">
        <v>0</v>
      </c>
      <c r="BI158" s="6"/>
      <c r="BJ158" s="6">
        <f>IF(EU158&gt;=70, 6, 0)</f>
        <v>0</v>
      </c>
      <c r="BK158" s="6">
        <v>-5</v>
      </c>
      <c r="BL158" s="7">
        <v>0</v>
      </c>
      <c r="BM158" s="7">
        <v>-5</v>
      </c>
      <c r="BN158" s="7">
        <v>-5</v>
      </c>
      <c r="BO158" s="6"/>
      <c r="BP158" s="6">
        <f>IF(EX158&gt;=70, 6, 0)</f>
        <v>0</v>
      </c>
      <c r="BQ158" s="6">
        <v>-5</v>
      </c>
      <c r="BR158" s="7"/>
      <c r="BS158" s="7">
        <v>-5</v>
      </c>
      <c r="BT158" s="7">
        <v>-5</v>
      </c>
      <c r="BU158" s="6"/>
      <c r="BV158" s="6">
        <v>0</v>
      </c>
      <c r="BW158" s="6">
        <f>IF(EI158&gt;=70, 5, 0)</f>
        <v>0</v>
      </c>
      <c r="BX158" s="6">
        <v>-5</v>
      </c>
      <c r="BY158" s="6">
        <v>0</v>
      </c>
      <c r="BZ158" s="6">
        <v>0</v>
      </c>
      <c r="CA158" s="6">
        <v>0</v>
      </c>
      <c r="CB158" s="6">
        <v>0</v>
      </c>
      <c r="CC158" s="6">
        <v>0</v>
      </c>
      <c r="CD158" s="6">
        <v>0</v>
      </c>
      <c r="CE158" s="6">
        <v>0</v>
      </c>
      <c r="CF158" s="6">
        <v>0</v>
      </c>
      <c r="CG158" s="6">
        <v>0</v>
      </c>
      <c r="CH158" s="6">
        <v>0</v>
      </c>
      <c r="CI158" s="6">
        <v>0</v>
      </c>
      <c r="CJ158" s="7">
        <v>-5</v>
      </c>
      <c r="CK158" s="7">
        <v>-5</v>
      </c>
      <c r="CL158" s="7">
        <v>-5</v>
      </c>
      <c r="CM158" s="6">
        <v>-5</v>
      </c>
      <c r="CN158" s="6">
        <f>IF(EQ158&gt;=70, 5, 0)</f>
        <v>0</v>
      </c>
      <c r="CO158" s="6">
        <v>-5</v>
      </c>
      <c r="CP158" s="6"/>
      <c r="CQ158" s="6">
        <v>0</v>
      </c>
      <c r="CR158" s="7"/>
      <c r="CS158" s="7">
        <f>IF(FA158&gt;=70, 6, 0)</f>
        <v>0</v>
      </c>
      <c r="CT158" s="7">
        <v>-5</v>
      </c>
      <c r="CU158" s="6"/>
      <c r="CV158" s="7">
        <v>0</v>
      </c>
      <c r="CW158" s="7">
        <v>0</v>
      </c>
      <c r="CX158" s="7">
        <v>0</v>
      </c>
      <c r="CY158" s="7">
        <v>0</v>
      </c>
      <c r="CZ158" s="7">
        <f>IF(AND(DQ158&gt;0,DU158&gt;0),4,0)</f>
        <v>0</v>
      </c>
      <c r="DA158" s="7">
        <f>IF(AND(ED158&gt;0,EI158&gt;0,EN158&gt;0),4,0)</f>
        <v>0</v>
      </c>
      <c r="DB158" s="7">
        <f>IF(SUM(BV158,BX158,CA158,CB158,CD158,CG158,CJ158,CK158,CM158,CO158)&gt;-1,4,0)</f>
        <v>0</v>
      </c>
      <c r="DC158" s="7">
        <f>IF(FA158&gt;0,4,0)</f>
        <v>0</v>
      </c>
      <c r="DD158" s="6"/>
      <c r="DE158" s="10">
        <f>SUM(AR158:DD158)</f>
        <v>-78</v>
      </c>
      <c r="DF158" s="10">
        <v>50</v>
      </c>
      <c r="DG158" s="17">
        <f>DE158+DF158</f>
        <v>-28</v>
      </c>
      <c r="DH158" s="1">
        <v>60</v>
      </c>
      <c r="DI158" s="18">
        <v>50</v>
      </c>
      <c r="DJ158" s="18">
        <v>50</v>
      </c>
      <c r="DK158" s="29">
        <f>AVERAGE(DI158:DJ158)</f>
        <v>50</v>
      </c>
      <c r="DL158" s="1">
        <v>0</v>
      </c>
      <c r="DM158" s="29">
        <v>0</v>
      </c>
      <c r="DN158" s="1">
        <v>0</v>
      </c>
      <c r="DO158" s="1">
        <v>0</v>
      </c>
      <c r="DP158" s="1">
        <f>IF(DO158&gt;68, 68, DO158)</f>
        <v>0</v>
      </c>
      <c r="DQ158" s="1">
        <f>MAX(DN158,DP158)</f>
        <v>0</v>
      </c>
      <c r="DR158" s="29">
        <v>0</v>
      </c>
      <c r="DS158" s="29"/>
      <c r="DT158" s="29">
        <f>IF(DS158&gt;68,68,DS158)</f>
        <v>0</v>
      </c>
      <c r="DU158" s="29">
        <f>MAX(DR158,DT158)</f>
        <v>0</v>
      </c>
      <c r="DV158" s="18">
        <v>0</v>
      </c>
      <c r="DW158" s="18">
        <v>0</v>
      </c>
      <c r="DX158" s="1"/>
      <c r="DY158" s="15">
        <f>AVERAGE(DH158,DK158:DM158, DQ158, DU158)</f>
        <v>18.333333333333332</v>
      </c>
      <c r="DZ158" s="1">
        <v>40</v>
      </c>
      <c r="EA158" s="1">
        <v>26.67</v>
      </c>
      <c r="EB158" s="1">
        <v>0</v>
      </c>
      <c r="EC158" s="1">
        <f>IF(EB158&gt;68,68,EB158)</f>
        <v>0</v>
      </c>
      <c r="ED158" s="1">
        <f>MAX(DZ158:EA158,EC158)</f>
        <v>40</v>
      </c>
      <c r="EE158" s="29">
        <v>0</v>
      </c>
      <c r="EF158" s="29">
        <v>6.67</v>
      </c>
      <c r="EG158" s="29">
        <v>0</v>
      </c>
      <c r="EH158" s="29">
        <f>IF(EG158&gt;68,68,EG158)</f>
        <v>0</v>
      </c>
      <c r="EI158" s="29">
        <f>MAX(EE158:EF158)</f>
        <v>6.67</v>
      </c>
      <c r="EJ158" s="1">
        <v>0</v>
      </c>
      <c r="EK158" s="1">
        <v>0</v>
      </c>
      <c r="EL158" s="1">
        <v>0</v>
      </c>
      <c r="EM158" s="1">
        <f>IF(EL158&gt;68,68,EL158)</f>
        <v>0</v>
      </c>
      <c r="EN158" s="1">
        <f>MAX(EJ158:EK158,EM158)</f>
        <v>0</v>
      </c>
      <c r="EO158" s="29">
        <v>0</v>
      </c>
      <c r="EP158" s="29">
        <v>0</v>
      </c>
      <c r="EQ158" s="29"/>
      <c r="ER158" s="15">
        <f>AVERAGE(ED158,EI158,EN158,EQ158)</f>
        <v>15.556666666666667</v>
      </c>
      <c r="ES158" s="1">
        <v>0</v>
      </c>
      <c r="ET158" s="1">
        <v>0</v>
      </c>
      <c r="EU158" s="1">
        <f>MIN(MAX(ES158:ET158)+0.2*FA158, 100)</f>
        <v>0</v>
      </c>
      <c r="EV158" s="29">
        <v>0</v>
      </c>
      <c r="EW158" s="29">
        <v>0</v>
      </c>
      <c r="EX158" s="29">
        <f>MIN(MAX(EV158:EW158)+0.15*FA158, 100)</f>
        <v>0</v>
      </c>
      <c r="EY158" s="1">
        <v>0</v>
      </c>
      <c r="EZ158" s="1">
        <v>0</v>
      </c>
      <c r="FA158" s="1">
        <f>MAX(EY158:EZ158)</f>
        <v>0</v>
      </c>
      <c r="FB158" s="15">
        <f>AVERAGE(EU158,EX158,FA158)</f>
        <v>0</v>
      </c>
      <c r="FC158" s="3">
        <v>0.25</v>
      </c>
      <c r="FD158" s="3">
        <v>0.2</v>
      </c>
      <c r="FE158" s="3">
        <v>0.25</v>
      </c>
      <c r="FF158" s="3">
        <v>0.3</v>
      </c>
      <c r="FG158" s="25">
        <f>MIN(IF(C158="Yes",AQ158+DG158,0),100)</f>
        <v>-27</v>
      </c>
      <c r="FH158" s="25">
        <f>IF(FL158&lt;0,FG158+FL158*-4,FG158)</f>
        <v>-27</v>
      </c>
      <c r="FI158" s="25">
        <f>MIN(IF(C158="Yes",AQ158+DY158,0), 100)</f>
        <v>19.333333333333332</v>
      </c>
      <c r="FJ158" s="25">
        <f>MIN(IF(C158="Yes",AQ158+ER158,0),100)</f>
        <v>16.556666666666665</v>
      </c>
      <c r="FK158" s="25">
        <f>MIN(IF(C158="Yes",AQ158+FB158,0), 100)</f>
        <v>1</v>
      </c>
      <c r="FL158" s="26">
        <f>FC158*FG158+FD158*FI158+FE158*FJ158+FF158*FK158</f>
        <v>1.555833333333333</v>
      </c>
      <c r="FM158" s="26">
        <f>FC158*FH158+FD158*FI158+FE158*FJ158+FF158*FK158</f>
        <v>1.555833333333333</v>
      </c>
    </row>
    <row r="159" spans="1:169" customFormat="1" x14ac:dyDescent="0.3">
      <c r="A159">
        <v>1402019002</v>
      </c>
      <c r="B159" t="s">
        <v>106</v>
      </c>
      <c r="C159" s="2" t="s">
        <v>107</v>
      </c>
      <c r="D159" s="6"/>
      <c r="E159" s="6"/>
      <c r="F159" s="7"/>
      <c r="G159" s="7"/>
      <c r="H159" s="6">
        <v>0</v>
      </c>
      <c r="I159" s="6"/>
      <c r="J159" s="7"/>
      <c r="K159" s="7"/>
      <c r="L159" s="6"/>
      <c r="M159" s="8"/>
      <c r="N159" s="7"/>
      <c r="O159" s="7"/>
      <c r="P159" s="6"/>
      <c r="Q159" s="8"/>
      <c r="R159" s="7">
        <v>0</v>
      </c>
      <c r="S159" s="7"/>
      <c r="T159" s="6"/>
      <c r="U159" s="6"/>
      <c r="V159" s="7"/>
      <c r="W159" s="7"/>
      <c r="X159" s="6"/>
      <c r="Y159" s="6"/>
      <c r="Z159" s="7"/>
      <c r="AA159" s="7"/>
      <c r="AB159" s="6"/>
      <c r="AC159" s="6"/>
      <c r="AD159" s="7"/>
      <c r="AE159" s="8"/>
      <c r="AF159" s="10">
        <v>14</v>
      </c>
      <c r="AG159" s="10">
        <v>10</v>
      </c>
      <c r="AH159" s="10">
        <f>COUNT(D159:AE159)</f>
        <v>2</v>
      </c>
      <c r="AI159" s="22">
        <f>IF(C159="Yes",(AF159-AH159+(DG159-50)/AG159)/AF159,0)</f>
        <v>0.42857142857142855</v>
      </c>
      <c r="AJ159" s="11">
        <f>SUM(D159:AE159)</f>
        <v>0</v>
      </c>
      <c r="AK159" s="10">
        <f>MAX(AJ159-AL159-AM159,0)*-1</f>
        <v>0</v>
      </c>
      <c r="AL159" s="10">
        <v>10</v>
      </c>
      <c r="AM159" s="10">
        <v>3</v>
      </c>
      <c r="AN159" s="7">
        <f>AJ159+AK159+AO159</f>
        <v>0</v>
      </c>
      <c r="AO159" s="6"/>
      <c r="AP159" s="3">
        <v>0.5</v>
      </c>
      <c r="AQ159" s="15">
        <f>MIN(AN159,AL159)*AP159</f>
        <v>0</v>
      </c>
      <c r="AR159" s="6">
        <v>0</v>
      </c>
      <c r="AS159" s="6">
        <v>0</v>
      </c>
      <c r="AT159" s="6">
        <v>5</v>
      </c>
      <c r="AU159" s="6">
        <v>0</v>
      </c>
      <c r="AV159" s="7"/>
      <c r="AW159" s="7">
        <v>0</v>
      </c>
      <c r="AX159" s="7"/>
      <c r="AY159" s="7">
        <v>0</v>
      </c>
      <c r="AZ159" s="6"/>
      <c r="BA159" s="6">
        <v>0</v>
      </c>
      <c r="BB159" s="6"/>
      <c r="BC159" s="6">
        <v>0</v>
      </c>
      <c r="BD159" s="7"/>
      <c r="BE159" s="7">
        <f>IF(ED159&gt;=70, 5, 0)</f>
        <v>0</v>
      </c>
      <c r="BF159" s="7"/>
      <c r="BG159" s="7"/>
      <c r="BH159" s="7">
        <v>0</v>
      </c>
      <c r="BI159" s="6"/>
      <c r="BJ159" s="6">
        <f>IF(EU159&gt;=70, 6, 0)</f>
        <v>0</v>
      </c>
      <c r="BK159" s="6">
        <v>0</v>
      </c>
      <c r="BL159" s="7">
        <v>-5</v>
      </c>
      <c r="BM159" s="7">
        <v>-5</v>
      </c>
      <c r="BN159" s="7">
        <v>-5</v>
      </c>
      <c r="BO159" s="6"/>
      <c r="BP159" s="6">
        <f>IF(EX159&gt;=70, 6, 0)</f>
        <v>0</v>
      </c>
      <c r="BQ159" s="6">
        <v>0</v>
      </c>
      <c r="BR159" s="7"/>
      <c r="BS159" s="7">
        <v>-5</v>
      </c>
      <c r="BT159" s="7">
        <v>0</v>
      </c>
      <c r="BU159" s="6"/>
      <c r="BV159" s="6">
        <v>0</v>
      </c>
      <c r="BW159" s="6">
        <f>IF(EI159&gt;=70, 5, 0)</f>
        <v>0</v>
      </c>
      <c r="BX159" s="6">
        <v>-5</v>
      </c>
      <c r="BY159" s="6">
        <v>0</v>
      </c>
      <c r="BZ159" s="6">
        <v>0</v>
      </c>
      <c r="CA159" s="6">
        <v>0</v>
      </c>
      <c r="CB159" s="6">
        <v>0</v>
      </c>
      <c r="CC159" s="6">
        <v>0</v>
      </c>
      <c r="CD159" s="6">
        <v>0</v>
      </c>
      <c r="CE159" s="6">
        <v>0</v>
      </c>
      <c r="CF159" s="6">
        <v>0</v>
      </c>
      <c r="CG159" s="6">
        <v>0</v>
      </c>
      <c r="CH159" s="6">
        <v>0</v>
      </c>
      <c r="CI159" s="6">
        <v>-5</v>
      </c>
      <c r="CJ159" s="7">
        <v>-5</v>
      </c>
      <c r="CK159" s="7">
        <v>-5</v>
      </c>
      <c r="CL159" s="7">
        <v>-5</v>
      </c>
      <c r="CM159" s="6">
        <v>-5</v>
      </c>
      <c r="CN159" s="6">
        <f>IF(EQ159&gt;=70, 5, 0)</f>
        <v>0</v>
      </c>
      <c r="CO159" s="6">
        <v>-5</v>
      </c>
      <c r="CP159" s="6"/>
      <c r="CQ159" s="6">
        <v>-5</v>
      </c>
      <c r="CR159" s="7"/>
      <c r="CS159" s="7">
        <f>IF(FA159&gt;=70, 6, 0)</f>
        <v>0</v>
      </c>
      <c r="CT159" s="7">
        <v>-5</v>
      </c>
      <c r="CU159" s="6"/>
      <c r="CV159" s="7">
        <v>0</v>
      </c>
      <c r="CW159" s="7">
        <v>0</v>
      </c>
      <c r="CX159" s="7">
        <v>0</v>
      </c>
      <c r="CY159" s="7">
        <v>0</v>
      </c>
      <c r="CZ159" s="7">
        <f>IF(AND(DQ159&gt;0,DU159&gt;0),4,0)</f>
        <v>0</v>
      </c>
      <c r="DA159" s="7">
        <f>IF(AND(ED159&gt;0,EI159&gt;0,EN159&gt;0),4,0)</f>
        <v>0</v>
      </c>
      <c r="DB159" s="7">
        <f>IF(SUM(BV159,BX159,CA159,CB159,CD159,CG159,CJ159,CK159,CM159,CO159)&gt;-1,4,0)</f>
        <v>0</v>
      </c>
      <c r="DC159" s="7">
        <f>IF(FA159&gt;0,4,0)</f>
        <v>0</v>
      </c>
      <c r="DD159" s="6"/>
      <c r="DE159" s="10">
        <f>SUM(AR159:DD159)</f>
        <v>-60</v>
      </c>
      <c r="DF159" s="10">
        <v>50</v>
      </c>
      <c r="DG159" s="17">
        <f>DE159+DF159</f>
        <v>-10</v>
      </c>
      <c r="DH159" s="1">
        <v>42.86</v>
      </c>
      <c r="DI159" s="18">
        <v>0</v>
      </c>
      <c r="DJ159" s="18">
        <v>50</v>
      </c>
      <c r="DK159" s="29">
        <f>AVERAGE(DI159:DJ159)</f>
        <v>25</v>
      </c>
      <c r="DL159" s="1">
        <v>0</v>
      </c>
      <c r="DM159" s="29">
        <v>0</v>
      </c>
      <c r="DN159" s="1">
        <v>0</v>
      </c>
      <c r="DO159" s="1">
        <v>0</v>
      </c>
      <c r="DP159" s="1">
        <f>IF(DO159&gt;68, 68, DO159)</f>
        <v>0</v>
      </c>
      <c r="DQ159" s="1">
        <f>MAX(DN159,DP159)</f>
        <v>0</v>
      </c>
      <c r="DR159" s="29">
        <v>0</v>
      </c>
      <c r="DS159" s="29"/>
      <c r="DT159" s="29">
        <f>IF(DS159&gt;68,68,DS159)</f>
        <v>0</v>
      </c>
      <c r="DU159" s="29">
        <f>MAX(DR159,DT159)</f>
        <v>0</v>
      </c>
      <c r="DV159" s="18">
        <v>0</v>
      </c>
      <c r="DW159" s="18">
        <v>0</v>
      </c>
      <c r="DX159" s="1"/>
      <c r="DY159" s="15">
        <f>AVERAGE(DH159,DK159:DM159, DQ159, DU159)</f>
        <v>11.31</v>
      </c>
      <c r="DZ159" s="1">
        <v>20</v>
      </c>
      <c r="EA159" s="1">
        <v>0</v>
      </c>
      <c r="EB159" s="1">
        <v>0</v>
      </c>
      <c r="EC159" s="1">
        <f>IF(EB159&gt;68,68,EB159)</f>
        <v>0</v>
      </c>
      <c r="ED159" s="1">
        <f>MAX(DZ159:EA159,EC159)</f>
        <v>20</v>
      </c>
      <c r="EE159" s="29">
        <v>0</v>
      </c>
      <c r="EF159" s="29">
        <v>0</v>
      </c>
      <c r="EG159" s="29">
        <v>0</v>
      </c>
      <c r="EH159" s="29">
        <f>IF(EG159&gt;68,68,EG159)</f>
        <v>0</v>
      </c>
      <c r="EI159" s="29">
        <f>MAX(EE159:EF159)</f>
        <v>0</v>
      </c>
      <c r="EJ159" s="1">
        <v>0</v>
      </c>
      <c r="EK159" s="1">
        <v>0</v>
      </c>
      <c r="EL159" s="1">
        <v>0</v>
      </c>
      <c r="EM159" s="1">
        <f>IF(EL159&gt;68,68,EL159)</f>
        <v>0</v>
      </c>
      <c r="EN159" s="1">
        <f>MAX(EJ159:EK159,EM159)</f>
        <v>0</v>
      </c>
      <c r="EO159" s="29">
        <v>0</v>
      </c>
      <c r="EP159" s="29">
        <v>0</v>
      </c>
      <c r="EQ159" s="29"/>
      <c r="ER159" s="15">
        <f>AVERAGE(ED159,EI159,EN159,EQ159)</f>
        <v>6.666666666666667</v>
      </c>
      <c r="ES159" s="1">
        <v>0</v>
      </c>
      <c r="ET159" s="1">
        <v>0</v>
      </c>
      <c r="EU159" s="1">
        <f>MIN(MAX(ES159:ET159)+0.2*FA159, 100)</f>
        <v>0</v>
      </c>
      <c r="EV159" s="29">
        <v>0</v>
      </c>
      <c r="EW159" s="29">
        <v>0</v>
      </c>
      <c r="EX159" s="29">
        <f>MIN(MAX(EV159:EW159)+0.15*FA159, 100)</f>
        <v>0</v>
      </c>
      <c r="EY159" s="1">
        <v>0</v>
      </c>
      <c r="EZ159" s="1">
        <v>0</v>
      </c>
      <c r="FA159" s="1">
        <f>MAX(EY159:EZ159)</f>
        <v>0</v>
      </c>
      <c r="FB159" s="15">
        <f>AVERAGE(EU159,EX159,FA159)</f>
        <v>0</v>
      </c>
      <c r="FC159" s="3">
        <v>0.25</v>
      </c>
      <c r="FD159" s="3">
        <v>0.2</v>
      </c>
      <c r="FE159" s="3">
        <v>0.25</v>
      </c>
      <c r="FF159" s="3">
        <v>0.3</v>
      </c>
      <c r="FG159" s="25">
        <f>MIN(IF(C159="Yes",AQ159+DG159,0),100)</f>
        <v>-10</v>
      </c>
      <c r="FH159" s="25">
        <f>IF(FL159&lt;0,FG159+FL159*-4,FG159)</f>
        <v>-10</v>
      </c>
      <c r="FI159" s="25">
        <f>MIN(IF(C159="Yes",AQ159+DY159,0), 100)</f>
        <v>11.31</v>
      </c>
      <c r="FJ159" s="25">
        <f>MIN(IF(C159="Yes",AQ159+ER159,0),100)</f>
        <v>6.666666666666667</v>
      </c>
      <c r="FK159" s="25">
        <f>MIN(IF(C159="Yes",AQ159+FB159,0), 100)</f>
        <v>0</v>
      </c>
      <c r="FL159" s="26">
        <f>FC159*FG159+FD159*FI159+FE159*FJ159+FF159*FK159</f>
        <v>1.4286666666666668</v>
      </c>
      <c r="FM159" s="26">
        <f>FC159*FH159+FD159*FI159+FE159*FJ159+FF159*FK159</f>
        <v>1.4286666666666668</v>
      </c>
    </row>
    <row r="160" spans="1:169" customFormat="1" x14ac:dyDescent="0.3">
      <c r="A160">
        <v>1402018015</v>
      </c>
      <c r="B160" t="s">
        <v>106</v>
      </c>
      <c r="C160" s="2" t="s">
        <v>107</v>
      </c>
      <c r="D160" s="6"/>
      <c r="E160" s="6"/>
      <c r="F160" s="7"/>
      <c r="G160" s="7"/>
      <c r="H160" s="6">
        <v>0</v>
      </c>
      <c r="I160" s="6"/>
      <c r="J160" s="7"/>
      <c r="K160" s="7"/>
      <c r="L160" s="6"/>
      <c r="M160" s="8"/>
      <c r="N160" s="7"/>
      <c r="O160" s="7"/>
      <c r="P160" s="6"/>
      <c r="Q160" s="8"/>
      <c r="R160" s="7"/>
      <c r="S160" s="7"/>
      <c r="T160" s="6"/>
      <c r="U160" s="6"/>
      <c r="V160" s="7"/>
      <c r="W160" s="7"/>
      <c r="X160" s="6"/>
      <c r="Y160" s="6"/>
      <c r="Z160" s="7"/>
      <c r="AA160" s="7"/>
      <c r="AB160" s="6"/>
      <c r="AC160" s="6"/>
      <c r="AD160" s="7"/>
      <c r="AE160" s="8"/>
      <c r="AF160" s="10">
        <v>14</v>
      </c>
      <c r="AG160" s="10">
        <v>10</v>
      </c>
      <c r="AH160" s="10">
        <f>COUNT(D160:AE160)</f>
        <v>1</v>
      </c>
      <c r="AI160" s="22">
        <f>IF(C160="Yes",(AF160-AH160+(DG160-50)/AG160)/AF160,0)</f>
        <v>0.47857142857142859</v>
      </c>
      <c r="AJ160" s="11">
        <f>SUM(D160:AE160)</f>
        <v>0</v>
      </c>
      <c r="AK160" s="10">
        <f>MAX(AJ160-AL160-AM160,0)*-1</f>
        <v>0</v>
      </c>
      <c r="AL160" s="10">
        <v>10</v>
      </c>
      <c r="AM160" s="10">
        <v>3</v>
      </c>
      <c r="AN160" s="7">
        <f>AJ160+AK160+AO160</f>
        <v>0</v>
      </c>
      <c r="AO160" s="6"/>
      <c r="AP160" s="3">
        <v>0.5</v>
      </c>
      <c r="AQ160" s="15">
        <f>MIN(AN160,AL160)*AP160</f>
        <v>0</v>
      </c>
      <c r="AR160" s="6">
        <v>0</v>
      </c>
      <c r="AS160" s="6">
        <v>0</v>
      </c>
      <c r="AT160" s="6">
        <v>0</v>
      </c>
      <c r="AU160" s="6">
        <v>0</v>
      </c>
      <c r="AV160" s="7"/>
      <c r="AW160" s="7">
        <v>0</v>
      </c>
      <c r="AX160" s="7"/>
      <c r="AY160" s="7">
        <v>0</v>
      </c>
      <c r="AZ160" s="6"/>
      <c r="BA160" s="6">
        <v>2</v>
      </c>
      <c r="BB160" s="6"/>
      <c r="BC160" s="6">
        <v>-5</v>
      </c>
      <c r="BD160" s="7"/>
      <c r="BE160" s="7">
        <f>IF(ED160&gt;=70, 5, 0)</f>
        <v>0</v>
      </c>
      <c r="BF160" s="7"/>
      <c r="BG160" s="7"/>
      <c r="BH160" s="7">
        <v>-5</v>
      </c>
      <c r="BI160" s="6"/>
      <c r="BJ160" s="6">
        <f>IF(EU160&gt;=70, 6, 0)</f>
        <v>0</v>
      </c>
      <c r="BK160" s="6">
        <v>-5</v>
      </c>
      <c r="BL160" s="7">
        <v>0</v>
      </c>
      <c r="BM160" s="7">
        <v>-5</v>
      </c>
      <c r="BN160" s="7">
        <v>-5</v>
      </c>
      <c r="BO160" s="6"/>
      <c r="BP160" s="6">
        <f>IF(EX160&gt;=70, 6, 0)</f>
        <v>0</v>
      </c>
      <c r="BQ160" s="6">
        <v>-5</v>
      </c>
      <c r="BR160" s="7"/>
      <c r="BS160" s="7">
        <v>-5</v>
      </c>
      <c r="BT160" s="7">
        <v>-5</v>
      </c>
      <c r="BU160" s="6"/>
      <c r="BV160" s="6">
        <v>-5</v>
      </c>
      <c r="BW160" s="6">
        <f>IF(EI160&gt;=70, 5, 0)</f>
        <v>0</v>
      </c>
      <c r="BX160" s="6">
        <v>-5</v>
      </c>
      <c r="BY160" s="6">
        <v>0</v>
      </c>
      <c r="BZ160" s="6">
        <v>0</v>
      </c>
      <c r="CA160" s="6">
        <v>0</v>
      </c>
      <c r="CB160" s="6">
        <v>0</v>
      </c>
      <c r="CC160" s="6">
        <v>0</v>
      </c>
      <c r="CD160" s="6">
        <v>0</v>
      </c>
      <c r="CE160" s="6">
        <v>0</v>
      </c>
      <c r="CF160" s="6">
        <v>0</v>
      </c>
      <c r="CG160" s="6">
        <v>0</v>
      </c>
      <c r="CH160" s="6">
        <v>0</v>
      </c>
      <c r="CI160" s="6">
        <v>-5</v>
      </c>
      <c r="CJ160" s="7">
        <v>-5</v>
      </c>
      <c r="CK160" s="7">
        <v>-5</v>
      </c>
      <c r="CL160" s="7">
        <v>-5</v>
      </c>
      <c r="CM160" s="6">
        <v>-5</v>
      </c>
      <c r="CN160" s="6">
        <f>IF(EQ160&gt;=70, 5, 0)</f>
        <v>0</v>
      </c>
      <c r="CO160" s="6">
        <v>-5</v>
      </c>
      <c r="CP160" s="6"/>
      <c r="CQ160" s="6">
        <v>-5</v>
      </c>
      <c r="CR160" s="7"/>
      <c r="CS160" s="7">
        <f>IF(FA160&gt;=70, 6, 0)</f>
        <v>0</v>
      </c>
      <c r="CT160" s="7">
        <v>-5</v>
      </c>
      <c r="CU160" s="6"/>
      <c r="CV160" s="7">
        <v>0</v>
      </c>
      <c r="CW160" s="7">
        <v>0</v>
      </c>
      <c r="CX160" s="7">
        <v>25</v>
      </c>
      <c r="CY160" s="7">
        <v>0</v>
      </c>
      <c r="CZ160" s="7">
        <f>IF(AND(DQ160&gt;0,DU160&gt;0),4,0)</f>
        <v>0</v>
      </c>
      <c r="DA160" s="7">
        <f>IF(AND(ED160&gt;0,EI160&gt;0,EN160&gt;0),4,0)</f>
        <v>0</v>
      </c>
      <c r="DB160" s="7">
        <f>IF(SUM(BV160,BX160,CA160,CB160,CD160,CG160,CJ160,CK160,CM160,CO160)&gt;-1,4,0)</f>
        <v>0</v>
      </c>
      <c r="DC160" s="7">
        <f>IF(FA160&gt;0,4,0)</f>
        <v>0</v>
      </c>
      <c r="DD160" s="6"/>
      <c r="DE160" s="10">
        <f>SUM(AR160:DD160)</f>
        <v>-63</v>
      </c>
      <c r="DF160" s="10">
        <v>50</v>
      </c>
      <c r="DG160" s="17">
        <f>DE160+DF160</f>
        <v>-13</v>
      </c>
      <c r="DH160" s="1">
        <v>48.57</v>
      </c>
      <c r="DI160" s="18">
        <v>0</v>
      </c>
      <c r="DJ160" s="18">
        <v>100</v>
      </c>
      <c r="DK160" s="29">
        <f>AVERAGE(DI160:DJ160)</f>
        <v>50</v>
      </c>
      <c r="DL160" s="1">
        <v>0</v>
      </c>
      <c r="DM160" s="29">
        <v>25</v>
      </c>
      <c r="DN160" s="1">
        <v>0</v>
      </c>
      <c r="DO160" s="1">
        <v>0</v>
      </c>
      <c r="DP160" s="1">
        <f>IF(DO160&gt;68, 68, DO160)</f>
        <v>0</v>
      </c>
      <c r="DQ160" s="1">
        <f>MAX(DN160,DP160)</f>
        <v>0</v>
      </c>
      <c r="DR160" s="29">
        <v>0</v>
      </c>
      <c r="DS160" s="29"/>
      <c r="DT160" s="29">
        <f>IF(DS160&gt;68,68,DS160)</f>
        <v>0</v>
      </c>
      <c r="DU160" s="29">
        <f>MAX(DR160,DT160)</f>
        <v>0</v>
      </c>
      <c r="DV160" s="18">
        <v>0</v>
      </c>
      <c r="DW160" s="18">
        <v>0</v>
      </c>
      <c r="DX160" s="1"/>
      <c r="DY160" s="15">
        <f>AVERAGE(DH160,DK160:DM160, DQ160, DU160)</f>
        <v>20.594999999999999</v>
      </c>
      <c r="DZ160" s="1">
        <v>0</v>
      </c>
      <c r="EA160" s="1">
        <v>0</v>
      </c>
      <c r="EB160" s="1">
        <v>0</v>
      </c>
      <c r="EC160" s="1">
        <f>IF(EB160&gt;68,68,EB160)</f>
        <v>0</v>
      </c>
      <c r="ED160" s="1">
        <f>MAX(DZ160:EA160,EC160)</f>
        <v>0</v>
      </c>
      <c r="EE160" s="29">
        <v>0</v>
      </c>
      <c r="EF160" s="29">
        <v>0</v>
      </c>
      <c r="EG160" s="29">
        <v>0</v>
      </c>
      <c r="EH160" s="29">
        <f>IF(EG160&gt;68,68,EG160)</f>
        <v>0</v>
      </c>
      <c r="EI160" s="29">
        <f>MAX(EE160:EF160)</f>
        <v>0</v>
      </c>
      <c r="EJ160" s="1">
        <v>0</v>
      </c>
      <c r="EK160" s="1">
        <v>0</v>
      </c>
      <c r="EL160" s="1">
        <v>0</v>
      </c>
      <c r="EM160" s="1">
        <f>IF(EL160&gt;68,68,EL160)</f>
        <v>0</v>
      </c>
      <c r="EN160" s="1">
        <f>MAX(EJ160:EK160,EM160)</f>
        <v>0</v>
      </c>
      <c r="EO160" s="29">
        <v>0</v>
      </c>
      <c r="EP160" s="29">
        <v>0</v>
      </c>
      <c r="EQ160" s="29"/>
      <c r="ER160" s="15">
        <f>AVERAGE(ED160,EI160,EN160,EQ160)</f>
        <v>0</v>
      </c>
      <c r="ES160" s="1">
        <v>0</v>
      </c>
      <c r="ET160" s="1">
        <v>0</v>
      </c>
      <c r="EU160" s="1">
        <f>MIN(MAX(ES160:ET160)+0.2*FA160, 100)</f>
        <v>0</v>
      </c>
      <c r="EV160" s="29">
        <v>0</v>
      </c>
      <c r="EW160" s="29">
        <v>0</v>
      </c>
      <c r="EX160" s="29">
        <f>MIN(MAX(EV160:EW160)+0.15*FA160, 100)</f>
        <v>0</v>
      </c>
      <c r="EY160" s="1">
        <v>0</v>
      </c>
      <c r="EZ160" s="1">
        <v>0</v>
      </c>
      <c r="FA160" s="1">
        <f>MAX(EY160:EZ160)</f>
        <v>0</v>
      </c>
      <c r="FB160" s="15">
        <f>AVERAGE(EU160,EX160,FA160)</f>
        <v>0</v>
      </c>
      <c r="FC160" s="3">
        <v>0.25</v>
      </c>
      <c r="FD160" s="3">
        <v>0.2</v>
      </c>
      <c r="FE160" s="3">
        <v>0.25</v>
      </c>
      <c r="FF160" s="3">
        <v>0.3</v>
      </c>
      <c r="FG160" s="25">
        <f>MIN(IF(C160="Yes",AQ160+DG160,0),100)</f>
        <v>-13</v>
      </c>
      <c r="FH160" s="25">
        <f>IF(FL160&lt;0,FG160+FL160*-4,FG160)</f>
        <v>-13</v>
      </c>
      <c r="FI160" s="25">
        <f>MIN(IF(C160="Yes",AQ160+DY160,0), 100)</f>
        <v>20.594999999999999</v>
      </c>
      <c r="FJ160" s="25">
        <f>MIN(IF(C160="Yes",AQ160+ER160,0),100)</f>
        <v>0</v>
      </c>
      <c r="FK160" s="25">
        <f>MIN(IF(C160="Yes",AQ160+FB160,0), 100)</f>
        <v>0</v>
      </c>
      <c r="FL160" s="26">
        <f>FC160*FG160+FD160*FI160+FE160*FJ160+FF160*FK160</f>
        <v>0.86899999999999977</v>
      </c>
      <c r="FM160" s="26">
        <f>FC160*FH160+FD160*FI160+FE160*FJ160+FF160*FK160</f>
        <v>0.86899999999999977</v>
      </c>
    </row>
    <row r="161" spans="1:169" customFormat="1" x14ac:dyDescent="0.3">
      <c r="A161">
        <v>1402019015</v>
      </c>
      <c r="B161" t="s">
        <v>104</v>
      </c>
      <c r="C161" s="2" t="s">
        <v>107</v>
      </c>
      <c r="D161" s="6"/>
      <c r="E161" s="6"/>
      <c r="F161" s="7"/>
      <c r="G161" s="7"/>
      <c r="H161" s="6"/>
      <c r="I161" s="6"/>
      <c r="J161" s="7"/>
      <c r="K161" s="7"/>
      <c r="L161" s="6"/>
      <c r="M161" s="8"/>
      <c r="N161" s="7"/>
      <c r="O161" s="7"/>
      <c r="P161" s="6"/>
      <c r="Q161" s="8"/>
      <c r="R161" s="7"/>
      <c r="S161" s="7"/>
      <c r="T161" s="6"/>
      <c r="U161" s="16"/>
      <c r="V161" s="7"/>
      <c r="W161" s="7"/>
      <c r="X161" s="6"/>
      <c r="Y161" s="6"/>
      <c r="Z161" s="7"/>
      <c r="AA161" s="7"/>
      <c r="AB161" s="6"/>
      <c r="AC161" s="6"/>
      <c r="AD161" s="7"/>
      <c r="AE161" s="8"/>
      <c r="AF161" s="10">
        <v>14</v>
      </c>
      <c r="AG161" s="10">
        <v>10</v>
      </c>
      <c r="AH161" s="10">
        <f>COUNT(D161:AE161)</f>
        <v>0</v>
      </c>
      <c r="AI161" s="22">
        <f>IF(C161="Yes",(AF161-AH161+(DG161-50)/AG161)/AF161,0)</f>
        <v>0.42857142857142855</v>
      </c>
      <c r="AJ161" s="11">
        <f>SUM(D161:AE161)</f>
        <v>0</v>
      </c>
      <c r="AK161" s="10">
        <f>MAX(AJ161-AL161-AM161,0)*-1</f>
        <v>0</v>
      </c>
      <c r="AL161" s="10">
        <v>10</v>
      </c>
      <c r="AM161" s="10">
        <v>3</v>
      </c>
      <c r="AN161" s="7">
        <f>AJ161+AK161+AO161</f>
        <v>0</v>
      </c>
      <c r="AO161" s="6"/>
      <c r="AP161" s="3">
        <v>0.5</v>
      </c>
      <c r="AQ161" s="15">
        <f>MIN(AN161,AL161)*AP161</f>
        <v>0</v>
      </c>
      <c r="AR161" s="6">
        <v>0</v>
      </c>
      <c r="AS161" s="6">
        <v>0</v>
      </c>
      <c r="AT161" s="6">
        <v>-5</v>
      </c>
      <c r="AU161" s="6">
        <v>0</v>
      </c>
      <c r="AV161" s="7"/>
      <c r="AW161" s="7">
        <v>0</v>
      </c>
      <c r="AX161" s="7"/>
      <c r="AY161" s="7">
        <v>0</v>
      </c>
      <c r="AZ161" s="6"/>
      <c r="BA161" s="6">
        <v>-5</v>
      </c>
      <c r="BB161" s="6"/>
      <c r="BC161" s="6">
        <v>0</v>
      </c>
      <c r="BD161" s="7"/>
      <c r="BE161" s="7">
        <f>IF(ED161&gt;=70, 5, 0)</f>
        <v>0</v>
      </c>
      <c r="BF161" s="7"/>
      <c r="BG161" s="7"/>
      <c r="BH161" s="7">
        <v>0</v>
      </c>
      <c r="BI161" s="6"/>
      <c r="BJ161" s="6">
        <f>IF(EU161&gt;=70, 6, 0)</f>
        <v>0</v>
      </c>
      <c r="BK161" s="6">
        <v>0</v>
      </c>
      <c r="BL161" s="7">
        <v>0</v>
      </c>
      <c r="BM161" s="7">
        <v>-5</v>
      </c>
      <c r="BN161" s="7">
        <v>-5</v>
      </c>
      <c r="BO161" s="6"/>
      <c r="BP161" s="6">
        <f>IF(EX161&gt;=70, 6, 0)</f>
        <v>0</v>
      </c>
      <c r="BQ161" s="6">
        <v>-5</v>
      </c>
      <c r="BR161" s="7"/>
      <c r="BS161" s="7">
        <v>-5</v>
      </c>
      <c r="BT161" s="7">
        <v>-5</v>
      </c>
      <c r="BU161" s="6">
        <v>5</v>
      </c>
      <c r="BV161" s="6">
        <v>-5</v>
      </c>
      <c r="BW161" s="6">
        <f>IF(EI161&gt;=70, 5, 0)</f>
        <v>0</v>
      </c>
      <c r="BX161" s="6">
        <v>-5</v>
      </c>
      <c r="BY161" s="6">
        <v>0</v>
      </c>
      <c r="BZ161" s="6">
        <v>0</v>
      </c>
      <c r="CA161" s="6">
        <v>0</v>
      </c>
      <c r="CB161" s="6">
        <v>0</v>
      </c>
      <c r="CC161" s="6">
        <v>0</v>
      </c>
      <c r="CD161" s="6">
        <v>0</v>
      </c>
      <c r="CE161" s="6">
        <v>0</v>
      </c>
      <c r="CF161" s="6">
        <v>0</v>
      </c>
      <c r="CG161" s="6">
        <v>0</v>
      </c>
      <c r="CH161" s="6">
        <v>0</v>
      </c>
      <c r="CI161" s="6">
        <v>-5</v>
      </c>
      <c r="CJ161" s="7">
        <v>-5</v>
      </c>
      <c r="CK161" s="7">
        <v>-5</v>
      </c>
      <c r="CL161" s="7">
        <v>-5</v>
      </c>
      <c r="CM161" s="6">
        <v>-5</v>
      </c>
      <c r="CN161" s="6">
        <f>IF(EQ161&gt;=70, 5, 0)</f>
        <v>0</v>
      </c>
      <c r="CO161" s="6">
        <v>-5</v>
      </c>
      <c r="CP161" s="6"/>
      <c r="CQ161" s="6">
        <v>-5</v>
      </c>
      <c r="CR161" s="7"/>
      <c r="CS161" s="7">
        <f>IF(FA161&gt;=70, 6, 0)</f>
        <v>0</v>
      </c>
      <c r="CT161" s="7">
        <v>-5</v>
      </c>
      <c r="CU161" s="6"/>
      <c r="CV161" s="7">
        <v>0</v>
      </c>
      <c r="CW161" s="7">
        <v>0</v>
      </c>
      <c r="CX161" s="7">
        <v>0</v>
      </c>
      <c r="CY161" s="7">
        <v>0</v>
      </c>
      <c r="CZ161" s="7">
        <f>IF(AND(DQ161&gt;0,DU161&gt;0),4,0)</f>
        <v>0</v>
      </c>
      <c r="DA161" s="7">
        <f>IF(AND(ED161&gt;0,EI161&gt;0,EN161&gt;0),4,0)</f>
        <v>0</v>
      </c>
      <c r="DB161" s="7">
        <f>IF(SUM(BV161,BX161,CA161,CB161,CD161,CG161,CJ161,CK161,CM161,CO161)&gt;-1,4,0)</f>
        <v>0</v>
      </c>
      <c r="DC161" s="7">
        <f>IF(FA161&gt;0,4,0)</f>
        <v>0</v>
      </c>
      <c r="DD161" s="6"/>
      <c r="DE161" s="10">
        <f>SUM(AR161:DD161)</f>
        <v>-80</v>
      </c>
      <c r="DF161" s="10">
        <v>50</v>
      </c>
      <c r="DG161" s="17">
        <f>DE161+DF161</f>
        <v>-30</v>
      </c>
      <c r="DH161" s="1">
        <v>0</v>
      </c>
      <c r="DI161" s="18">
        <v>0</v>
      </c>
      <c r="DJ161" s="18">
        <v>0</v>
      </c>
      <c r="DK161" s="29">
        <f>AVERAGE(DI161:DJ161)</f>
        <v>0</v>
      </c>
      <c r="DL161" s="1">
        <v>0</v>
      </c>
      <c r="DM161" s="29">
        <v>0</v>
      </c>
      <c r="DN161" s="1">
        <v>0</v>
      </c>
      <c r="DO161" s="1">
        <v>0</v>
      </c>
      <c r="DP161" s="1">
        <f>IF(DO161&gt;68, 68, DO161)</f>
        <v>0</v>
      </c>
      <c r="DQ161" s="1">
        <f>MAX(DN161,DP161)</f>
        <v>0</v>
      </c>
      <c r="DR161" s="29">
        <v>0</v>
      </c>
      <c r="DS161" s="29"/>
      <c r="DT161" s="29">
        <f>IF(DS161&gt;68,68,DS161)</f>
        <v>0</v>
      </c>
      <c r="DU161" s="29">
        <f>MAX(DR161,DT161)</f>
        <v>0</v>
      </c>
      <c r="DV161" s="18">
        <v>0</v>
      </c>
      <c r="DW161" s="18">
        <v>0</v>
      </c>
      <c r="DX161" s="1"/>
      <c r="DY161" s="15">
        <f>AVERAGE(DH161,DK161:DM161, DQ161, DU161)</f>
        <v>0</v>
      </c>
      <c r="DZ161" s="1">
        <v>33.33</v>
      </c>
      <c r="EA161" s="1">
        <v>0</v>
      </c>
      <c r="EB161" s="1">
        <v>0</v>
      </c>
      <c r="EC161" s="1">
        <f>IF(EB161&gt;68,68,EB161)</f>
        <v>0</v>
      </c>
      <c r="ED161" s="1">
        <f>MAX(DZ161:EA161,EC161)</f>
        <v>33.33</v>
      </c>
      <c r="EE161" s="29">
        <v>0</v>
      </c>
      <c r="EF161" s="29">
        <v>0</v>
      </c>
      <c r="EG161" s="29">
        <v>0</v>
      </c>
      <c r="EH161" s="29">
        <f>IF(EG161&gt;68,68,EG161)</f>
        <v>0</v>
      </c>
      <c r="EI161" s="29">
        <f>MAX(EE161:EF161)</f>
        <v>0</v>
      </c>
      <c r="EJ161" s="1">
        <v>0</v>
      </c>
      <c r="EK161" s="1">
        <v>0</v>
      </c>
      <c r="EL161" s="1">
        <v>0</v>
      </c>
      <c r="EM161" s="1">
        <f>IF(EL161&gt;68,68,EL161)</f>
        <v>0</v>
      </c>
      <c r="EN161" s="1">
        <f>MAX(EJ161:EK161,EM161)</f>
        <v>0</v>
      </c>
      <c r="EO161" s="29">
        <v>0</v>
      </c>
      <c r="EP161" s="29">
        <v>0</v>
      </c>
      <c r="EQ161" s="29"/>
      <c r="ER161" s="15">
        <f>AVERAGE(ED161,EI161,EN161,EQ161)</f>
        <v>11.11</v>
      </c>
      <c r="ES161" s="1">
        <v>0</v>
      </c>
      <c r="ET161" s="1">
        <v>0</v>
      </c>
      <c r="EU161" s="1">
        <f>MIN(MAX(ES161:ET161)+0.2*FA161, 100)</f>
        <v>0</v>
      </c>
      <c r="EV161" s="29">
        <v>50</v>
      </c>
      <c r="EW161" s="29">
        <v>0</v>
      </c>
      <c r="EX161" s="29">
        <f>MIN(MAX(EV161:EW161)+0.15*FA161, 100)</f>
        <v>50</v>
      </c>
      <c r="EY161" s="1">
        <v>0</v>
      </c>
      <c r="EZ161" s="1">
        <v>0</v>
      </c>
      <c r="FA161" s="1">
        <f>MAX(EY161:EZ161)</f>
        <v>0</v>
      </c>
      <c r="FB161" s="15">
        <f>AVERAGE(EU161,EX161,FA161)</f>
        <v>16.666666666666668</v>
      </c>
      <c r="FC161" s="3">
        <v>0.25</v>
      </c>
      <c r="FD161" s="3">
        <v>0.2</v>
      </c>
      <c r="FE161" s="3">
        <v>0.25</v>
      </c>
      <c r="FF161" s="3">
        <v>0.3</v>
      </c>
      <c r="FG161" s="25">
        <f>MIN(IF(C161="Yes",AQ161+DG161,0),100)</f>
        <v>-30</v>
      </c>
      <c r="FH161" s="25">
        <f>IF(FL161&lt;0,FG161+FL161*-4,FG161)</f>
        <v>-30</v>
      </c>
      <c r="FI161" s="25">
        <f>MIN(IF(C161="Yes",AQ161+DY161,0), 100)</f>
        <v>0</v>
      </c>
      <c r="FJ161" s="25">
        <f>MIN(IF(C161="Yes",AQ161+ER161,0),100)</f>
        <v>11.11</v>
      </c>
      <c r="FK161" s="25">
        <f>MIN(IF(C161="Yes",AQ161+FB161,0), 100)</f>
        <v>16.666666666666668</v>
      </c>
      <c r="FL161" s="26">
        <f>FC161*FG161+FD161*FI161+FE161*FJ161+FF161*FK161</f>
        <v>0.27749999999999986</v>
      </c>
      <c r="FM161" s="26">
        <f>FC161*FH161+FD161*FI161+FE161*FJ161+FF161*FK161</f>
        <v>0.27749999999999986</v>
      </c>
    </row>
    <row r="162" spans="1:169" customFormat="1" x14ac:dyDescent="0.3">
      <c r="A162">
        <v>1402019124</v>
      </c>
      <c r="B162" t="s">
        <v>104</v>
      </c>
      <c r="C162" s="2" t="s">
        <v>107</v>
      </c>
      <c r="D162" s="6"/>
      <c r="E162" s="6"/>
      <c r="F162" s="7">
        <v>1</v>
      </c>
      <c r="G162" s="7"/>
      <c r="H162" s="6"/>
      <c r="I162" s="6"/>
      <c r="J162" s="7">
        <v>0</v>
      </c>
      <c r="K162" s="7"/>
      <c r="L162" s="6"/>
      <c r="M162" s="8"/>
      <c r="N162" s="7"/>
      <c r="O162" s="7"/>
      <c r="P162" s="6"/>
      <c r="Q162" s="8"/>
      <c r="R162" s="7"/>
      <c r="S162" s="7"/>
      <c r="T162" s="6"/>
      <c r="U162" s="6"/>
      <c r="V162" s="7"/>
      <c r="W162" s="7"/>
      <c r="X162" s="6"/>
      <c r="Y162" s="6"/>
      <c r="Z162" s="7"/>
      <c r="AA162" s="7"/>
      <c r="AB162" s="6"/>
      <c r="AC162" s="6"/>
      <c r="AD162" s="7"/>
      <c r="AE162" s="8"/>
      <c r="AF162" s="10">
        <v>14</v>
      </c>
      <c r="AG162" s="10">
        <v>10</v>
      </c>
      <c r="AH162" s="10">
        <f>COUNT(D162:AE162)</f>
        <v>2</v>
      </c>
      <c r="AI162" s="22">
        <f>IF(C162="Yes",(AF162-AH162+(DG162-50)/AG162)/AF162,0)</f>
        <v>0.42142857142857143</v>
      </c>
      <c r="AJ162" s="11">
        <f>SUM(D162:AE162)</f>
        <v>1</v>
      </c>
      <c r="AK162" s="10">
        <f>MAX(AJ162-AL162-AM162,0)*-1</f>
        <v>0</v>
      </c>
      <c r="AL162" s="10">
        <v>10</v>
      </c>
      <c r="AM162" s="10">
        <v>3</v>
      </c>
      <c r="AN162" s="7">
        <f>AJ162+AK162+AO162</f>
        <v>1</v>
      </c>
      <c r="AO162" s="6"/>
      <c r="AP162" s="3">
        <v>0.5</v>
      </c>
      <c r="AQ162" s="15">
        <f>MIN(AN162,AL162)*AP162</f>
        <v>0.5</v>
      </c>
      <c r="AR162" s="6">
        <v>0</v>
      </c>
      <c r="AS162" s="6">
        <v>0</v>
      </c>
      <c r="AT162" s="6">
        <v>4</v>
      </c>
      <c r="AU162" s="6">
        <v>0</v>
      </c>
      <c r="AV162" s="7"/>
      <c r="AW162" s="7">
        <v>0</v>
      </c>
      <c r="AX162" s="7"/>
      <c r="AY162" s="7">
        <v>0</v>
      </c>
      <c r="AZ162" s="6"/>
      <c r="BA162" s="6">
        <v>0</v>
      </c>
      <c r="BB162" s="6"/>
      <c r="BC162" s="6">
        <v>0</v>
      </c>
      <c r="BD162" s="7"/>
      <c r="BE162" s="7">
        <f>IF(ED162&gt;=70, 5, 0)</f>
        <v>0</v>
      </c>
      <c r="BF162" s="7"/>
      <c r="BG162" s="7"/>
      <c r="BH162" s="7">
        <v>0</v>
      </c>
      <c r="BI162" s="6"/>
      <c r="BJ162" s="6">
        <f>IF(EU162&gt;=70, 6, 0)</f>
        <v>0</v>
      </c>
      <c r="BK162" s="6">
        <v>-5</v>
      </c>
      <c r="BL162" s="7">
        <v>-5</v>
      </c>
      <c r="BM162" s="7">
        <v>-5</v>
      </c>
      <c r="BN162" s="7">
        <v>-5</v>
      </c>
      <c r="BO162" s="6"/>
      <c r="BP162" s="6">
        <f>IF(EX162&gt;=70, 6, 0)</f>
        <v>0</v>
      </c>
      <c r="BQ162" s="6">
        <v>-5</v>
      </c>
      <c r="BR162" s="7"/>
      <c r="BS162" s="7">
        <v>-5</v>
      </c>
      <c r="BT162" s="7">
        <v>-5</v>
      </c>
      <c r="BU162" s="6"/>
      <c r="BV162" s="6">
        <v>-5</v>
      </c>
      <c r="BW162" s="6">
        <f>IF(EI162&gt;=70, 5, 0)</f>
        <v>0</v>
      </c>
      <c r="BX162" s="6">
        <v>-5</v>
      </c>
      <c r="BY162" s="6">
        <v>0</v>
      </c>
      <c r="BZ162" s="6">
        <v>0</v>
      </c>
      <c r="CA162" s="6">
        <v>0</v>
      </c>
      <c r="CB162" s="6">
        <v>0</v>
      </c>
      <c r="CC162" s="6">
        <v>0</v>
      </c>
      <c r="CD162" s="6">
        <v>0</v>
      </c>
      <c r="CE162" s="6">
        <v>0</v>
      </c>
      <c r="CF162" s="6">
        <v>0</v>
      </c>
      <c r="CG162" s="6">
        <v>0</v>
      </c>
      <c r="CH162" s="6">
        <v>0</v>
      </c>
      <c r="CI162" s="6">
        <v>-5</v>
      </c>
      <c r="CJ162" s="7">
        <v>-5</v>
      </c>
      <c r="CK162" s="7">
        <v>-5</v>
      </c>
      <c r="CL162" s="7">
        <v>-5</v>
      </c>
      <c r="CM162" s="6">
        <v>-5</v>
      </c>
      <c r="CN162" s="6">
        <f>IF(EQ162&gt;=70, 5, 0)</f>
        <v>0</v>
      </c>
      <c r="CO162" s="6">
        <v>-5</v>
      </c>
      <c r="CP162" s="6"/>
      <c r="CQ162" s="6">
        <v>-5</v>
      </c>
      <c r="CR162" s="7"/>
      <c r="CS162" s="7">
        <f>IF(FA162&gt;=70, 6, 0)</f>
        <v>0</v>
      </c>
      <c r="CT162" s="7">
        <v>-5</v>
      </c>
      <c r="CU162" s="6"/>
      <c r="CV162" s="7">
        <v>0</v>
      </c>
      <c r="CW162" s="7">
        <v>0</v>
      </c>
      <c r="CX162" s="7">
        <v>10</v>
      </c>
      <c r="CY162" s="7">
        <v>0</v>
      </c>
      <c r="CZ162" s="7">
        <f>IF(AND(DQ162&gt;0,DU162&gt;0),4,0)</f>
        <v>0</v>
      </c>
      <c r="DA162" s="7">
        <f>IF(AND(ED162&gt;0,EI162&gt;0,EN162&gt;0),4,0)</f>
        <v>0</v>
      </c>
      <c r="DB162" s="7">
        <f>IF(SUM(BV162,BX162,CA162,CB162,CD162,CG162,CJ162,CK162,CM162,CO162)&gt;-1,4,0)</f>
        <v>0</v>
      </c>
      <c r="DC162" s="7">
        <f>IF(FA162&gt;0,4,0)</f>
        <v>0</v>
      </c>
      <c r="DD162" s="6">
        <v>10</v>
      </c>
      <c r="DE162" s="10">
        <f>SUM(AR162:DD162)</f>
        <v>-61</v>
      </c>
      <c r="DF162" s="10">
        <v>50</v>
      </c>
      <c r="DG162" s="17">
        <f>DE162+DF162</f>
        <v>-11</v>
      </c>
      <c r="DH162" s="1">
        <v>51.43</v>
      </c>
      <c r="DI162" s="18">
        <v>0</v>
      </c>
      <c r="DJ162" s="18">
        <v>0</v>
      </c>
      <c r="DK162" s="29">
        <f>AVERAGE(DI162:DJ162)</f>
        <v>0</v>
      </c>
      <c r="DL162" s="1">
        <v>0</v>
      </c>
      <c r="DM162" s="29">
        <v>0</v>
      </c>
      <c r="DN162" s="1">
        <v>0</v>
      </c>
      <c r="DO162" s="1">
        <v>0</v>
      </c>
      <c r="DP162" s="1">
        <f>IF(DO162&gt;68, 68, DO162)</f>
        <v>0</v>
      </c>
      <c r="DQ162" s="1">
        <f>MAX(DN162,DP162)</f>
        <v>0</v>
      </c>
      <c r="DR162" s="29">
        <v>0</v>
      </c>
      <c r="DS162" s="29"/>
      <c r="DT162" s="29">
        <f>IF(DS162&gt;68,68,DS162)</f>
        <v>0</v>
      </c>
      <c r="DU162" s="29">
        <f>MAX(DR162,DT162)</f>
        <v>0</v>
      </c>
      <c r="DV162" s="18">
        <v>0</v>
      </c>
      <c r="DW162" s="18">
        <v>0</v>
      </c>
      <c r="DX162" s="1"/>
      <c r="DY162" s="15">
        <f>AVERAGE(DH162,DK162:DM162, DQ162, DU162)</f>
        <v>8.5716666666666672</v>
      </c>
      <c r="DZ162" s="1">
        <v>0</v>
      </c>
      <c r="EA162" s="1">
        <v>0</v>
      </c>
      <c r="EB162" s="1">
        <v>0</v>
      </c>
      <c r="EC162" s="1">
        <f>IF(EB162&gt;68,68,EB162)</f>
        <v>0</v>
      </c>
      <c r="ED162" s="1">
        <f>MAX(DZ162:EA162,EC162)</f>
        <v>0</v>
      </c>
      <c r="EE162" s="29">
        <v>0</v>
      </c>
      <c r="EF162" s="29">
        <v>0</v>
      </c>
      <c r="EG162" s="29">
        <v>0</v>
      </c>
      <c r="EH162" s="29">
        <f>IF(EG162&gt;68,68,EG162)</f>
        <v>0</v>
      </c>
      <c r="EI162" s="29">
        <f>MAX(EE162:EF162)</f>
        <v>0</v>
      </c>
      <c r="EJ162" s="1">
        <v>0</v>
      </c>
      <c r="EK162" s="1">
        <v>0</v>
      </c>
      <c r="EL162" s="1">
        <v>0</v>
      </c>
      <c r="EM162" s="1">
        <f>IF(EL162&gt;68,68,EL162)</f>
        <v>0</v>
      </c>
      <c r="EN162" s="1">
        <f>MAX(EJ162:EK162,EM162)</f>
        <v>0</v>
      </c>
      <c r="EO162" s="29">
        <v>0</v>
      </c>
      <c r="EP162" s="29">
        <v>0</v>
      </c>
      <c r="EQ162" s="29"/>
      <c r="ER162" s="15">
        <f>AVERAGE(ED162,EI162,EN162,EQ162)</f>
        <v>0</v>
      </c>
      <c r="ES162" s="1">
        <v>6.67</v>
      </c>
      <c r="ET162" s="1">
        <v>0</v>
      </c>
      <c r="EU162" s="1">
        <f>MIN(MAX(ES162:ET162)+0.2*FA162, 100)</f>
        <v>6.67</v>
      </c>
      <c r="EV162" s="29">
        <v>0</v>
      </c>
      <c r="EW162" s="29">
        <v>0</v>
      </c>
      <c r="EX162" s="29">
        <f>MIN(MAX(EV162:EW162)+0.15*FA162, 100)</f>
        <v>0</v>
      </c>
      <c r="EY162" s="1">
        <v>0</v>
      </c>
      <c r="EZ162" s="1">
        <v>0</v>
      </c>
      <c r="FA162" s="1">
        <f>MAX(EY162:EZ162)</f>
        <v>0</v>
      </c>
      <c r="FB162" s="15">
        <f>AVERAGE(EU162,EX162,FA162)</f>
        <v>2.2233333333333332</v>
      </c>
      <c r="FC162" s="3">
        <v>0.25</v>
      </c>
      <c r="FD162" s="3">
        <v>0.2</v>
      </c>
      <c r="FE162" s="3">
        <v>0.25</v>
      </c>
      <c r="FF162" s="3">
        <v>0.3</v>
      </c>
      <c r="FG162" s="25">
        <f>MIN(IF(C162="Yes",AQ162+DG162,0),100)</f>
        <v>-10.5</v>
      </c>
      <c r="FH162" s="25">
        <f>IF(FL162&lt;0,FG162+FL162*-4,FG162)</f>
        <v>-10.5</v>
      </c>
      <c r="FI162" s="25">
        <f>MIN(IF(C162="Yes",AQ162+DY162,0), 100)</f>
        <v>9.0716666666666672</v>
      </c>
      <c r="FJ162" s="25">
        <f>MIN(IF(C162="Yes",AQ162+ER162,0),100)</f>
        <v>0.5</v>
      </c>
      <c r="FK162" s="25">
        <f>MIN(IF(C162="Yes",AQ162+FB162,0), 100)</f>
        <v>2.7233333333333332</v>
      </c>
      <c r="FL162" s="26">
        <f>FC162*FG162+FD162*FI162+FE162*FJ162+FF162*FK162</f>
        <v>0.13133333333333352</v>
      </c>
      <c r="FM162" s="26">
        <f>FC162*FH162+FD162*FI162+FE162*FJ162+FF162*FK162</f>
        <v>0.13133333333333352</v>
      </c>
    </row>
    <row r="163" spans="1:169" customFormat="1" x14ac:dyDescent="0.3">
      <c r="A163">
        <v>1402019134</v>
      </c>
      <c r="B163" t="s">
        <v>106</v>
      </c>
      <c r="C163" s="2" t="s">
        <v>107</v>
      </c>
      <c r="D163" s="6"/>
      <c r="E163" s="6"/>
      <c r="F163" s="7"/>
      <c r="G163" s="7"/>
      <c r="H163" s="6"/>
      <c r="I163" s="6">
        <v>1</v>
      </c>
      <c r="J163" s="7">
        <v>1</v>
      </c>
      <c r="K163" s="7"/>
      <c r="L163" s="6"/>
      <c r="M163" s="8"/>
      <c r="N163" s="7"/>
      <c r="O163" s="7"/>
      <c r="P163" s="6"/>
      <c r="Q163" s="8"/>
      <c r="R163" s="7"/>
      <c r="S163" s="7"/>
      <c r="T163" s="6"/>
      <c r="U163" s="6"/>
      <c r="V163" s="7"/>
      <c r="W163" s="7"/>
      <c r="X163" s="6"/>
      <c r="Y163" s="6"/>
      <c r="Z163" s="7"/>
      <c r="AA163" s="7"/>
      <c r="AB163" s="6"/>
      <c r="AC163" s="6"/>
      <c r="AD163" s="7"/>
      <c r="AE163" s="8"/>
      <c r="AF163" s="10">
        <v>14</v>
      </c>
      <c r="AG163" s="10">
        <v>10</v>
      </c>
      <c r="AH163" s="10">
        <f>COUNT(D163:AE163)</f>
        <v>2</v>
      </c>
      <c r="AI163" s="22">
        <f>IF(C163="Yes",(AF163-AH163+(DG163-50)/AG163)/AF163,0)</f>
        <v>0.25</v>
      </c>
      <c r="AJ163" s="11">
        <f>SUM(D163:AE163)</f>
        <v>2</v>
      </c>
      <c r="AK163" s="10">
        <f>MAX(AJ163-AL163-AM163,0)*-1</f>
        <v>0</v>
      </c>
      <c r="AL163" s="10">
        <v>10</v>
      </c>
      <c r="AM163" s="10">
        <v>3</v>
      </c>
      <c r="AN163" s="7">
        <f>AJ163+AK163+AO163</f>
        <v>2</v>
      </c>
      <c r="AO163" s="6"/>
      <c r="AP163" s="3">
        <v>0.5</v>
      </c>
      <c r="AQ163" s="15">
        <f>MIN(AN163,AL163)*AP163</f>
        <v>1</v>
      </c>
      <c r="AR163" s="6">
        <v>0</v>
      </c>
      <c r="AS163" s="6">
        <v>0</v>
      </c>
      <c r="AT163" s="6">
        <v>-5</v>
      </c>
      <c r="AU163" s="6">
        <v>0</v>
      </c>
      <c r="AV163" s="7"/>
      <c r="AW163" s="7">
        <v>-5</v>
      </c>
      <c r="AX163" s="7"/>
      <c r="AY163" s="7">
        <v>-5</v>
      </c>
      <c r="AZ163" s="6"/>
      <c r="BA163" s="6">
        <v>0</v>
      </c>
      <c r="BB163" s="6"/>
      <c r="BC163" s="6">
        <v>0</v>
      </c>
      <c r="BD163" s="7"/>
      <c r="BE163" s="7">
        <f>IF(ED163&gt;=70, 5, 0)</f>
        <v>0</v>
      </c>
      <c r="BF163" s="7"/>
      <c r="BG163" s="7"/>
      <c r="BH163" s="7">
        <v>-5</v>
      </c>
      <c r="BI163" s="6"/>
      <c r="BJ163" s="6">
        <f>IF(EU163&gt;=70, 6, 0)</f>
        <v>0</v>
      </c>
      <c r="BK163" s="6">
        <v>-5</v>
      </c>
      <c r="BL163" s="7">
        <v>0</v>
      </c>
      <c r="BM163" s="7">
        <v>-5</v>
      </c>
      <c r="BN163" s="7">
        <v>-5</v>
      </c>
      <c r="BO163" s="6"/>
      <c r="BP163" s="6">
        <f>IF(EX163&gt;=70, 6, 0)</f>
        <v>0</v>
      </c>
      <c r="BQ163" s="6">
        <v>-5</v>
      </c>
      <c r="BR163" s="7"/>
      <c r="BS163" s="7">
        <v>-5</v>
      </c>
      <c r="BT163" s="7">
        <v>-5</v>
      </c>
      <c r="BU163" s="6"/>
      <c r="BV163" s="6">
        <v>-5</v>
      </c>
      <c r="BW163" s="6">
        <f>IF(EI163&gt;=70, 5, 0)</f>
        <v>0</v>
      </c>
      <c r="BX163" s="6">
        <v>-5</v>
      </c>
      <c r="BY163" s="6">
        <v>0</v>
      </c>
      <c r="BZ163" s="6">
        <v>0</v>
      </c>
      <c r="CA163" s="6">
        <v>0</v>
      </c>
      <c r="CB163" s="6">
        <v>0</v>
      </c>
      <c r="CC163" s="6">
        <v>0</v>
      </c>
      <c r="CD163" s="6">
        <v>0</v>
      </c>
      <c r="CE163" s="6">
        <v>0</v>
      </c>
      <c r="CF163" s="6">
        <v>0</v>
      </c>
      <c r="CG163" s="6">
        <v>0</v>
      </c>
      <c r="CH163" s="6">
        <v>0</v>
      </c>
      <c r="CI163" s="6">
        <v>-5</v>
      </c>
      <c r="CJ163" s="7">
        <v>-5</v>
      </c>
      <c r="CK163" s="7">
        <v>-5</v>
      </c>
      <c r="CL163" s="7">
        <v>-5</v>
      </c>
      <c r="CM163" s="6">
        <v>-5</v>
      </c>
      <c r="CN163" s="6">
        <f>IF(EQ163&gt;=70, 5, 0)</f>
        <v>0</v>
      </c>
      <c r="CO163" s="6">
        <v>-5</v>
      </c>
      <c r="CP163" s="6"/>
      <c r="CQ163" s="6">
        <v>-5</v>
      </c>
      <c r="CR163" s="7"/>
      <c r="CS163" s="7">
        <f>IF(FA163&gt;=70, 6, 0)</f>
        <v>0</v>
      </c>
      <c r="CT163" s="7">
        <v>-5</v>
      </c>
      <c r="CU163" s="6"/>
      <c r="CV163" s="7">
        <v>0</v>
      </c>
      <c r="CW163" s="7">
        <v>0</v>
      </c>
      <c r="CX163" s="7">
        <v>15</v>
      </c>
      <c r="CY163" s="7">
        <v>0</v>
      </c>
      <c r="CZ163" s="7">
        <f>IF(AND(DQ163&gt;0,DU163&gt;0),4,0)</f>
        <v>0</v>
      </c>
      <c r="DA163" s="7">
        <f>IF(AND(ED163&gt;0,EI163&gt;0,EN163&gt;0),4,0)</f>
        <v>0</v>
      </c>
      <c r="DB163" s="7">
        <f>IF(SUM(BV163,BX163,CA163,CB163,CD163,CG163,CJ163,CK163,CM163,CO163)&gt;-1,4,0)</f>
        <v>0</v>
      </c>
      <c r="DC163" s="7">
        <f>IF(FA163&gt;0,4,0)</f>
        <v>0</v>
      </c>
      <c r="DD163" s="6"/>
      <c r="DE163" s="10">
        <f>SUM(AR163:DD163)</f>
        <v>-85</v>
      </c>
      <c r="DF163" s="10">
        <v>50</v>
      </c>
      <c r="DG163" s="17">
        <f>DE163+DF163</f>
        <v>-35</v>
      </c>
      <c r="DH163" s="1">
        <v>0</v>
      </c>
      <c r="DI163" s="18">
        <v>0</v>
      </c>
      <c r="DJ163" s="18">
        <v>0</v>
      </c>
      <c r="DK163" s="29">
        <f>AVERAGE(DI163:DJ163)</f>
        <v>0</v>
      </c>
      <c r="DL163" s="1">
        <v>0</v>
      </c>
      <c r="DM163" s="29">
        <v>0</v>
      </c>
      <c r="DN163" s="1">
        <v>0</v>
      </c>
      <c r="DO163" s="1">
        <v>0</v>
      </c>
      <c r="DP163" s="1">
        <f>IF(DO163&gt;68, 68, DO163)</f>
        <v>0</v>
      </c>
      <c r="DQ163" s="1">
        <f>MAX(DN163,DP163)</f>
        <v>0</v>
      </c>
      <c r="DR163" s="29">
        <v>0</v>
      </c>
      <c r="DS163" s="29"/>
      <c r="DT163" s="29">
        <f>IF(DS163&gt;68,68,DS163)</f>
        <v>0</v>
      </c>
      <c r="DU163" s="29">
        <f>MAX(DR163,DT163)</f>
        <v>0</v>
      </c>
      <c r="DV163" s="18">
        <v>0</v>
      </c>
      <c r="DW163" s="18">
        <v>0</v>
      </c>
      <c r="DX163" s="1"/>
      <c r="DY163" s="15">
        <f>AVERAGE(DH163,DK163:DM163, DQ163, DU163)</f>
        <v>0</v>
      </c>
      <c r="DZ163" s="1">
        <v>20</v>
      </c>
      <c r="EA163" s="1">
        <v>0</v>
      </c>
      <c r="EB163" s="1">
        <v>0</v>
      </c>
      <c r="EC163" s="1">
        <f>IF(EB163&gt;68,68,EB163)</f>
        <v>0</v>
      </c>
      <c r="ED163" s="1">
        <f>MAX(DZ163:EA163,EC163)</f>
        <v>20</v>
      </c>
      <c r="EE163" s="29">
        <v>0</v>
      </c>
      <c r="EF163" s="29">
        <v>0</v>
      </c>
      <c r="EG163" s="29">
        <v>0</v>
      </c>
      <c r="EH163" s="29">
        <f>IF(EG163&gt;68,68,EG163)</f>
        <v>0</v>
      </c>
      <c r="EI163" s="29">
        <f>MAX(EE163:EF163)</f>
        <v>0</v>
      </c>
      <c r="EJ163" s="1">
        <v>0</v>
      </c>
      <c r="EK163" s="1">
        <v>0</v>
      </c>
      <c r="EL163" s="1">
        <v>0</v>
      </c>
      <c r="EM163" s="1">
        <f>IF(EL163&gt;68,68,EL163)</f>
        <v>0</v>
      </c>
      <c r="EN163" s="1">
        <f>MAX(EJ163:EK163,EM163)</f>
        <v>0</v>
      </c>
      <c r="EO163" s="29">
        <v>0</v>
      </c>
      <c r="EP163" s="29">
        <v>0</v>
      </c>
      <c r="EQ163" s="29"/>
      <c r="ER163" s="15">
        <f>AVERAGE(ED163,EI163,EN163,EQ163)</f>
        <v>6.666666666666667</v>
      </c>
      <c r="ES163" s="1">
        <v>0</v>
      </c>
      <c r="ET163" s="1">
        <v>0</v>
      </c>
      <c r="EU163" s="1">
        <f>MIN(MAX(ES163:ET163)+0.2*FA163, 100)</f>
        <v>0</v>
      </c>
      <c r="EV163" s="29">
        <v>0</v>
      </c>
      <c r="EW163" s="29">
        <v>0</v>
      </c>
      <c r="EX163" s="29">
        <f>MIN(MAX(EV163:EW163)+0.15*FA163, 100)</f>
        <v>0</v>
      </c>
      <c r="EY163" s="1">
        <v>0</v>
      </c>
      <c r="EZ163" s="1">
        <v>0</v>
      </c>
      <c r="FA163" s="1">
        <f>MAX(EY163:EZ163)</f>
        <v>0</v>
      </c>
      <c r="FB163" s="15">
        <f>AVERAGE(EU163,EX163,FA163)</f>
        <v>0</v>
      </c>
      <c r="FC163" s="3">
        <v>0.25</v>
      </c>
      <c r="FD163" s="3">
        <v>0.2</v>
      </c>
      <c r="FE163" s="3">
        <v>0.25</v>
      </c>
      <c r="FF163" s="3">
        <v>0.3</v>
      </c>
      <c r="FG163" s="25">
        <f>MIN(IF(C163="Yes",AQ163+DG163,0),100)</f>
        <v>-34</v>
      </c>
      <c r="FH163" s="25">
        <f>IF(FL163&lt;0,FG163+FL163*-4,FG163)</f>
        <v>-9.6666666666666643</v>
      </c>
      <c r="FI163" s="25">
        <f>MIN(IF(C163="Yes",AQ163+DY163,0), 100)</f>
        <v>1</v>
      </c>
      <c r="FJ163" s="25">
        <f>MIN(IF(C163="Yes",AQ163+ER163,0),100)</f>
        <v>7.666666666666667</v>
      </c>
      <c r="FK163" s="25">
        <f>MIN(IF(C163="Yes",AQ163+FB163,0), 100)</f>
        <v>1</v>
      </c>
      <c r="FL163" s="26">
        <f>FC163*FG163+FD163*FI163+FE163*FJ163+FF163*FK163</f>
        <v>-6.0833333333333339</v>
      </c>
      <c r="FM163" s="26">
        <f>FC163*FH163+FD163*FI163+FE163*FJ163+FF163*FK163</f>
        <v>8.3266726846886741E-16</v>
      </c>
    </row>
    <row r="164" spans="1:169" customFormat="1" x14ac:dyDescent="0.3">
      <c r="A164">
        <v>1402018060</v>
      </c>
      <c r="B164" t="s">
        <v>105</v>
      </c>
      <c r="C164" s="2" t="s">
        <v>107</v>
      </c>
      <c r="D164" s="6"/>
      <c r="E164" s="6"/>
      <c r="F164" s="7"/>
      <c r="G164" s="7"/>
      <c r="H164" s="6"/>
      <c r="I164" s="6"/>
      <c r="J164" s="7"/>
      <c r="K164" s="7"/>
      <c r="L164" s="6"/>
      <c r="M164" s="8"/>
      <c r="N164" s="7"/>
      <c r="O164" s="7"/>
      <c r="P164" s="6"/>
      <c r="Q164" s="8"/>
      <c r="R164" s="7"/>
      <c r="S164" s="7"/>
      <c r="T164" s="6"/>
      <c r="U164" s="6"/>
      <c r="V164" s="7"/>
      <c r="W164" s="7"/>
      <c r="X164" s="6"/>
      <c r="Y164" s="6"/>
      <c r="Z164" s="7"/>
      <c r="AA164" s="7"/>
      <c r="AB164" s="6"/>
      <c r="AC164" s="6"/>
      <c r="AD164" s="7"/>
      <c r="AE164" s="8"/>
      <c r="AF164" s="10">
        <v>14</v>
      </c>
      <c r="AG164" s="10">
        <v>10</v>
      </c>
      <c r="AH164" s="10">
        <f>COUNT(D164:AE164)</f>
        <v>0</v>
      </c>
      <c r="AI164" s="22">
        <f>IF(C164="Yes",(AF164-AH164+(DG164-50)/AG164)/AF164,0)</f>
        <v>0.21428571428571427</v>
      </c>
      <c r="AJ164" s="11">
        <f>SUM(D164:AE164)</f>
        <v>0</v>
      </c>
      <c r="AK164" s="10">
        <f>MAX(AJ164-AL164-AM164,0)*-1</f>
        <v>0</v>
      </c>
      <c r="AL164" s="10">
        <v>10</v>
      </c>
      <c r="AM164" s="10">
        <v>3</v>
      </c>
      <c r="AN164" s="7">
        <f>AJ164+AK164+AO164</f>
        <v>0</v>
      </c>
      <c r="AO164" s="6"/>
      <c r="AP164" s="3">
        <v>0.5</v>
      </c>
      <c r="AQ164" s="15">
        <f>MIN(AN164,AL164)*AP164</f>
        <v>0</v>
      </c>
      <c r="AR164" s="6">
        <v>0</v>
      </c>
      <c r="AS164" s="6">
        <v>0</v>
      </c>
      <c r="AT164" s="6">
        <v>0</v>
      </c>
      <c r="AU164" s="6">
        <v>0</v>
      </c>
      <c r="AV164" s="7"/>
      <c r="AW164" s="7">
        <v>-5</v>
      </c>
      <c r="AX164" s="7"/>
      <c r="AY164" s="7">
        <v>-5</v>
      </c>
      <c r="AZ164" s="6"/>
      <c r="BA164" s="6">
        <v>-5</v>
      </c>
      <c r="BB164" s="6"/>
      <c r="BC164" s="6">
        <v>-5</v>
      </c>
      <c r="BD164" s="7"/>
      <c r="BE164" s="7">
        <f>IF(ED164&gt;=70, 5, 0)</f>
        <v>0</v>
      </c>
      <c r="BF164" s="7"/>
      <c r="BG164" s="7"/>
      <c r="BH164" s="7">
        <v>-5</v>
      </c>
      <c r="BI164" s="6"/>
      <c r="BJ164" s="6">
        <f>IF(EU164&gt;=70, 6, 0)</f>
        <v>0</v>
      </c>
      <c r="BK164" s="6">
        <v>-5</v>
      </c>
      <c r="BL164" s="7">
        <v>-5</v>
      </c>
      <c r="BM164" s="7">
        <v>-5</v>
      </c>
      <c r="BN164" s="7">
        <v>-5</v>
      </c>
      <c r="BO164" s="6"/>
      <c r="BP164" s="6">
        <f>IF(EX164&gt;=70, 6, 0)</f>
        <v>0</v>
      </c>
      <c r="BQ164" s="6">
        <v>-5</v>
      </c>
      <c r="BR164" s="7"/>
      <c r="BS164" s="7">
        <v>-5</v>
      </c>
      <c r="BT164" s="7">
        <v>-5</v>
      </c>
      <c r="BU164" s="6"/>
      <c r="BV164" s="6">
        <v>-5</v>
      </c>
      <c r="BW164" s="6">
        <f>IF(EI164&gt;=70, 5, 0)</f>
        <v>0</v>
      </c>
      <c r="BX164" s="6">
        <v>-5</v>
      </c>
      <c r="BY164" s="6">
        <v>0</v>
      </c>
      <c r="BZ164" s="6">
        <v>0</v>
      </c>
      <c r="CA164" s="6">
        <v>0</v>
      </c>
      <c r="CB164" s="6">
        <v>0</v>
      </c>
      <c r="CC164" s="6">
        <v>0</v>
      </c>
      <c r="CD164" s="6">
        <v>0</v>
      </c>
      <c r="CE164" s="6">
        <v>0</v>
      </c>
      <c r="CF164" s="6">
        <v>0</v>
      </c>
      <c r="CG164" s="6">
        <v>0</v>
      </c>
      <c r="CH164" s="6">
        <v>0</v>
      </c>
      <c r="CI164" s="6">
        <v>-5</v>
      </c>
      <c r="CJ164" s="7">
        <v>-5</v>
      </c>
      <c r="CK164" s="7">
        <v>-5</v>
      </c>
      <c r="CL164" s="7">
        <v>-5</v>
      </c>
      <c r="CM164" s="6">
        <v>-5</v>
      </c>
      <c r="CN164" s="6">
        <f>IF(EQ164&gt;=70, 5, 0)</f>
        <v>0</v>
      </c>
      <c r="CO164" s="6">
        <v>-5</v>
      </c>
      <c r="CP164" s="6"/>
      <c r="CQ164" s="6">
        <v>-5</v>
      </c>
      <c r="CR164" s="7"/>
      <c r="CS164" s="7">
        <f>IF(FA164&gt;=70, 6, 0)</f>
        <v>0</v>
      </c>
      <c r="CT164" s="7">
        <v>-5</v>
      </c>
      <c r="CU164" s="6"/>
      <c r="CV164" s="7">
        <v>0</v>
      </c>
      <c r="CW164" s="7">
        <v>0</v>
      </c>
      <c r="CX164" s="7">
        <v>0</v>
      </c>
      <c r="CY164" s="7">
        <v>0</v>
      </c>
      <c r="CZ164" s="7">
        <f>IF(AND(DQ164&gt;0,DU164&gt;0),4,0)</f>
        <v>0</v>
      </c>
      <c r="DA164" s="7">
        <f>IF(AND(ED164&gt;0,EI164&gt;0,EN164&gt;0),4,0)</f>
        <v>0</v>
      </c>
      <c r="DB164" s="7">
        <f>IF(SUM(BV164,BX164,CA164,CB164,CD164,CG164,CJ164,CK164,CM164,CO164)&gt;-1,4,0)</f>
        <v>0</v>
      </c>
      <c r="DC164" s="7">
        <f>IF(FA164&gt;0,4,0)</f>
        <v>0</v>
      </c>
      <c r="DD164" s="6"/>
      <c r="DE164" s="10">
        <f>SUM(AR164:DD164)</f>
        <v>-110</v>
      </c>
      <c r="DF164" s="10">
        <v>50</v>
      </c>
      <c r="DG164" s="17">
        <f>DE164+DF164</f>
        <v>-60</v>
      </c>
      <c r="DH164" s="1">
        <v>2.86</v>
      </c>
      <c r="DI164" s="18">
        <v>0</v>
      </c>
      <c r="DJ164" s="18">
        <v>0</v>
      </c>
      <c r="DK164" s="29">
        <f>AVERAGE(DI164:DJ164)</f>
        <v>0</v>
      </c>
      <c r="DL164" s="1">
        <v>0</v>
      </c>
      <c r="DM164" s="29">
        <v>0</v>
      </c>
      <c r="DN164" s="1">
        <v>0</v>
      </c>
      <c r="DO164" s="1">
        <v>0</v>
      </c>
      <c r="DP164" s="1">
        <f>IF(DO164&gt;68, 68, DO164)</f>
        <v>0</v>
      </c>
      <c r="DQ164" s="1">
        <f>MAX(DN164,DP164)</f>
        <v>0</v>
      </c>
      <c r="DR164" s="29">
        <v>0</v>
      </c>
      <c r="DS164" s="29"/>
      <c r="DT164" s="29">
        <f>IF(DS164&gt;68,68,DS164)</f>
        <v>0</v>
      </c>
      <c r="DU164" s="29">
        <f>MAX(DR164,DT164)</f>
        <v>0</v>
      </c>
      <c r="DV164" s="18">
        <v>0</v>
      </c>
      <c r="DW164" s="18">
        <v>0</v>
      </c>
      <c r="DX164" s="1"/>
      <c r="DY164" s="15">
        <f>AVERAGE(DH164,DK164:DM164, DQ164, DU164)</f>
        <v>0.47666666666666663</v>
      </c>
      <c r="DZ164" s="1">
        <v>0</v>
      </c>
      <c r="EA164" s="1">
        <v>0</v>
      </c>
      <c r="EB164" s="1">
        <v>0</v>
      </c>
      <c r="EC164" s="1">
        <f>IF(EB164&gt;68,68,EB164)</f>
        <v>0</v>
      </c>
      <c r="ED164" s="1">
        <f>MAX(DZ164:EA164,EC164)</f>
        <v>0</v>
      </c>
      <c r="EE164" s="29">
        <v>0</v>
      </c>
      <c r="EF164" s="29">
        <v>0</v>
      </c>
      <c r="EG164" s="29">
        <v>0</v>
      </c>
      <c r="EH164" s="29">
        <f>IF(EG164&gt;68,68,EG164)</f>
        <v>0</v>
      </c>
      <c r="EI164" s="29">
        <f>MAX(EE164:EF164)</f>
        <v>0</v>
      </c>
      <c r="EJ164" s="1">
        <v>0</v>
      </c>
      <c r="EK164" s="1">
        <v>0</v>
      </c>
      <c r="EL164" s="1">
        <v>0</v>
      </c>
      <c r="EM164" s="1">
        <f>IF(EL164&gt;68,68,EL164)</f>
        <v>0</v>
      </c>
      <c r="EN164" s="1">
        <f>MAX(EJ164:EK164,EM164)</f>
        <v>0</v>
      </c>
      <c r="EO164" s="29">
        <v>0</v>
      </c>
      <c r="EP164" s="29">
        <v>0</v>
      </c>
      <c r="EQ164" s="29"/>
      <c r="ER164" s="15">
        <f>AVERAGE(ED164,EI164,EN164,EQ164)</f>
        <v>0</v>
      </c>
      <c r="ES164" s="1">
        <v>0</v>
      </c>
      <c r="ET164" s="1">
        <v>0</v>
      </c>
      <c r="EU164" s="1">
        <f>MIN(MAX(ES164:ET164)+0.2*FA164, 100)</f>
        <v>0</v>
      </c>
      <c r="EV164" s="29">
        <v>0</v>
      </c>
      <c r="EW164" s="29">
        <v>0</v>
      </c>
      <c r="EX164" s="29">
        <f>MIN(MAX(EV164:EW164)+0.15*FA164, 100)</f>
        <v>0</v>
      </c>
      <c r="EY164" s="1">
        <v>0</v>
      </c>
      <c r="EZ164" s="1">
        <v>0</v>
      </c>
      <c r="FA164" s="1">
        <f>MAX(EY164:EZ164)</f>
        <v>0</v>
      </c>
      <c r="FB164" s="15">
        <f>AVERAGE(EU164,EX164,FA164)</f>
        <v>0</v>
      </c>
      <c r="FC164" s="3">
        <v>0.25</v>
      </c>
      <c r="FD164" s="3">
        <v>0.2</v>
      </c>
      <c r="FE164" s="3">
        <v>0.25</v>
      </c>
      <c r="FF164" s="3">
        <v>0.3</v>
      </c>
      <c r="FG164" s="25">
        <f>MIN(IF(C164="Yes",AQ164+DG164,0),100)</f>
        <v>-60</v>
      </c>
      <c r="FH164" s="25">
        <f>IF(FL164&lt;0,FG164+FL164*-4,FG164)</f>
        <v>-0.38133333333333042</v>
      </c>
      <c r="FI164" s="25">
        <f>MIN(IF(C164="Yes",AQ164+DY164,0), 100)</f>
        <v>0.47666666666666663</v>
      </c>
      <c r="FJ164" s="25">
        <f>MIN(IF(C164="Yes",AQ164+ER164,0),100)</f>
        <v>0</v>
      </c>
      <c r="FK164" s="25">
        <f>MIN(IF(C164="Yes",AQ164+FB164,0), 100)</f>
        <v>0</v>
      </c>
      <c r="FL164" s="26">
        <f>FC164*FG164+FD164*FI164+FE164*FJ164+FF164*FK164</f>
        <v>-14.904666666666667</v>
      </c>
      <c r="FM164" s="26">
        <f>FC164*FH164+FD164*FI164+FE164*FJ164+FF164*FK164</f>
        <v>7.2164496600635175E-16</v>
      </c>
    </row>
    <row r="165" spans="1:169" customFormat="1" x14ac:dyDescent="0.3">
      <c r="A165">
        <v>1402019118</v>
      </c>
      <c r="B165" t="s">
        <v>105</v>
      </c>
      <c r="C165" s="2" t="s">
        <v>107</v>
      </c>
      <c r="D165" s="6"/>
      <c r="E165" s="6"/>
      <c r="F165" s="7"/>
      <c r="G165" s="7"/>
      <c r="H165" s="6">
        <v>0</v>
      </c>
      <c r="I165" s="6">
        <v>1</v>
      </c>
      <c r="J165" s="7"/>
      <c r="K165" s="7"/>
      <c r="L165" s="6"/>
      <c r="M165" s="8"/>
      <c r="N165" s="7"/>
      <c r="O165" s="7"/>
      <c r="P165" s="6"/>
      <c r="Q165" s="8"/>
      <c r="R165" s="7"/>
      <c r="S165" s="7"/>
      <c r="T165" s="6"/>
      <c r="U165" s="6"/>
      <c r="V165" s="7"/>
      <c r="W165" s="7"/>
      <c r="X165" s="6"/>
      <c r="Y165" s="6"/>
      <c r="Z165" s="7"/>
      <c r="AA165" s="7"/>
      <c r="AB165" s="6"/>
      <c r="AC165" s="6"/>
      <c r="AD165" s="7"/>
      <c r="AE165" s="8"/>
      <c r="AF165" s="10">
        <v>14</v>
      </c>
      <c r="AG165" s="10">
        <v>10</v>
      </c>
      <c r="AH165" s="10">
        <f>COUNT(D165:AE165)</f>
        <v>2</v>
      </c>
      <c r="AI165" s="22">
        <f>IF(C165="Yes",(AF165-AH165+(DG165-50)/AG165)/AF165,0)</f>
        <v>0.25714285714285712</v>
      </c>
      <c r="AJ165" s="11">
        <f>SUM(D165:AE165)</f>
        <v>1</v>
      </c>
      <c r="AK165" s="10">
        <f>MAX(AJ165-AL165-AM165,0)*-1</f>
        <v>0</v>
      </c>
      <c r="AL165" s="10">
        <v>10</v>
      </c>
      <c r="AM165" s="10">
        <v>3</v>
      </c>
      <c r="AN165" s="7">
        <f>AJ165+AK165+AO165</f>
        <v>1</v>
      </c>
      <c r="AO165" s="6"/>
      <c r="AP165" s="3">
        <v>0.5</v>
      </c>
      <c r="AQ165" s="15">
        <f>MIN(AN165,AL165)*AP165</f>
        <v>0.5</v>
      </c>
      <c r="AR165" s="6">
        <v>0</v>
      </c>
      <c r="AS165" s="6">
        <v>0</v>
      </c>
      <c r="AT165" s="6">
        <v>1</v>
      </c>
      <c r="AU165" s="6">
        <v>0</v>
      </c>
      <c r="AV165" s="7"/>
      <c r="AW165" s="7">
        <v>0</v>
      </c>
      <c r="AX165" s="7"/>
      <c r="AY165" s="7">
        <v>0</v>
      </c>
      <c r="AZ165" s="6"/>
      <c r="BA165" s="6">
        <v>0</v>
      </c>
      <c r="BB165" s="6"/>
      <c r="BC165" s="6">
        <v>0</v>
      </c>
      <c r="BD165" s="7"/>
      <c r="BE165" s="7">
        <f>IF(ED165&gt;=70, 5, 0)</f>
        <v>0</v>
      </c>
      <c r="BF165" s="7"/>
      <c r="BG165" s="7"/>
      <c r="BH165" s="7">
        <v>-5</v>
      </c>
      <c r="BI165" s="6"/>
      <c r="BJ165" s="6">
        <f>IF(EU165&gt;=70, 6, 0)</f>
        <v>0</v>
      </c>
      <c r="BK165" s="6">
        <v>-5</v>
      </c>
      <c r="BL165" s="7">
        <v>-5</v>
      </c>
      <c r="BM165" s="7">
        <v>-5</v>
      </c>
      <c r="BN165" s="7">
        <v>-5</v>
      </c>
      <c r="BO165" s="6"/>
      <c r="BP165" s="6">
        <f>IF(EX165&gt;=70, 6, 0)</f>
        <v>0</v>
      </c>
      <c r="BQ165" s="6">
        <v>-5</v>
      </c>
      <c r="BR165" s="7"/>
      <c r="BS165" s="7">
        <v>0</v>
      </c>
      <c r="BT165" s="7">
        <v>-5</v>
      </c>
      <c r="BU165" s="6"/>
      <c r="BV165" s="6">
        <v>-5</v>
      </c>
      <c r="BW165" s="6">
        <f>IF(EI165&gt;=70, 5, 0)</f>
        <v>0</v>
      </c>
      <c r="BX165" s="6">
        <v>-5</v>
      </c>
      <c r="BY165" s="6">
        <v>0</v>
      </c>
      <c r="BZ165" s="6">
        <v>0</v>
      </c>
      <c r="CA165" s="6">
        <v>0</v>
      </c>
      <c r="CB165" s="6">
        <v>0</v>
      </c>
      <c r="CC165" s="6">
        <v>0</v>
      </c>
      <c r="CD165" s="6">
        <v>0</v>
      </c>
      <c r="CE165" s="6">
        <v>0</v>
      </c>
      <c r="CF165" s="6">
        <v>0</v>
      </c>
      <c r="CG165" s="6">
        <v>0</v>
      </c>
      <c r="CH165" s="6">
        <v>0</v>
      </c>
      <c r="CI165" s="6">
        <v>-5</v>
      </c>
      <c r="CJ165" s="7">
        <v>-5</v>
      </c>
      <c r="CK165" s="7">
        <v>-5</v>
      </c>
      <c r="CL165" s="7">
        <v>-5</v>
      </c>
      <c r="CM165" s="6">
        <v>-5</v>
      </c>
      <c r="CN165" s="6">
        <f>IF(EQ165&gt;=70, 5, 0)</f>
        <v>0</v>
      </c>
      <c r="CO165" s="6">
        <v>-5</v>
      </c>
      <c r="CP165" s="6"/>
      <c r="CQ165" s="6">
        <v>-5</v>
      </c>
      <c r="CR165" s="7"/>
      <c r="CS165" s="7">
        <f>IF(FA165&gt;=70, 6, 0)</f>
        <v>0</v>
      </c>
      <c r="CT165" s="7">
        <v>-5</v>
      </c>
      <c r="CU165" s="6"/>
      <c r="CV165" s="7">
        <v>0</v>
      </c>
      <c r="CW165" s="7">
        <v>0</v>
      </c>
      <c r="CX165" s="7">
        <v>0</v>
      </c>
      <c r="CY165" s="7">
        <v>0</v>
      </c>
      <c r="CZ165" s="7">
        <f>IF(AND(DQ165&gt;0,DU165&gt;0),4,0)</f>
        <v>0</v>
      </c>
      <c r="DA165" s="7">
        <f>IF(AND(ED165&gt;0,EI165&gt;0,EN165&gt;0),4,0)</f>
        <v>0</v>
      </c>
      <c r="DB165" s="7">
        <f>IF(SUM(BV165,BX165,CA165,CB165,CD165,CG165,CJ165,CK165,CM165,CO165)&gt;-1,4,0)</f>
        <v>0</v>
      </c>
      <c r="DC165" s="7">
        <f>IF(FA165&gt;0,4,0)</f>
        <v>0</v>
      </c>
      <c r="DD165" s="6"/>
      <c r="DE165" s="10">
        <f>SUM(AR165:DD165)</f>
        <v>-84</v>
      </c>
      <c r="DF165" s="10">
        <v>50</v>
      </c>
      <c r="DG165" s="17">
        <f>DE165+DF165</f>
        <v>-34</v>
      </c>
      <c r="DH165" s="1">
        <v>20</v>
      </c>
      <c r="DI165" s="18">
        <v>0</v>
      </c>
      <c r="DJ165" s="18">
        <v>0</v>
      </c>
      <c r="DK165" s="29">
        <f>AVERAGE(DI165:DJ165)</f>
        <v>0</v>
      </c>
      <c r="DL165" s="1">
        <v>0</v>
      </c>
      <c r="DM165" s="29">
        <v>100</v>
      </c>
      <c r="DN165" s="1">
        <v>0</v>
      </c>
      <c r="DO165" s="1">
        <v>0</v>
      </c>
      <c r="DP165" s="1">
        <f>IF(DO165&gt;68, 68, DO165)</f>
        <v>0</v>
      </c>
      <c r="DQ165" s="1">
        <f>MAX(DN165,DP165)</f>
        <v>0</v>
      </c>
      <c r="DR165" s="29">
        <v>0</v>
      </c>
      <c r="DS165" s="29"/>
      <c r="DT165" s="29">
        <f>IF(DS165&gt;68,68,DS165)</f>
        <v>0</v>
      </c>
      <c r="DU165" s="29">
        <f>MAX(DR165,DT165)</f>
        <v>0</v>
      </c>
      <c r="DV165" s="18">
        <v>0</v>
      </c>
      <c r="DW165" s="18">
        <v>0</v>
      </c>
      <c r="DX165" s="1"/>
      <c r="DY165" s="15">
        <f>AVERAGE(DH165,DK165:DM165, DQ165, DU165)</f>
        <v>20</v>
      </c>
      <c r="DZ165" s="1">
        <v>0</v>
      </c>
      <c r="EA165" s="1">
        <v>0</v>
      </c>
      <c r="EB165" s="1">
        <v>0</v>
      </c>
      <c r="EC165" s="1">
        <f>IF(EB165&gt;68,68,EB165)</f>
        <v>0</v>
      </c>
      <c r="ED165" s="1">
        <f>MAX(DZ165:EA165,EC165)</f>
        <v>0</v>
      </c>
      <c r="EE165" s="29">
        <v>0</v>
      </c>
      <c r="EF165" s="29">
        <v>0</v>
      </c>
      <c r="EG165" s="29">
        <v>0</v>
      </c>
      <c r="EH165" s="29">
        <f>IF(EG165&gt;68,68,EG165)</f>
        <v>0</v>
      </c>
      <c r="EI165" s="29">
        <f>MAX(EE165:EF165)</f>
        <v>0</v>
      </c>
      <c r="EJ165" s="1">
        <v>0</v>
      </c>
      <c r="EK165" s="1">
        <v>0</v>
      </c>
      <c r="EL165" s="1">
        <v>0</v>
      </c>
      <c r="EM165" s="1">
        <f>IF(EL165&gt;68,68,EL165)</f>
        <v>0</v>
      </c>
      <c r="EN165" s="1">
        <f>MAX(EJ165:EK165,EM165)</f>
        <v>0</v>
      </c>
      <c r="EO165" s="29">
        <v>0</v>
      </c>
      <c r="EP165" s="29">
        <v>0</v>
      </c>
      <c r="EQ165" s="29"/>
      <c r="ER165" s="15">
        <f>AVERAGE(ED165,EI165,EN165,EQ165)</f>
        <v>0</v>
      </c>
      <c r="ES165" s="1">
        <v>0</v>
      </c>
      <c r="ET165" s="1">
        <v>0</v>
      </c>
      <c r="EU165" s="1">
        <f>MIN(MAX(ES165:ET165)+0.2*FA165, 100)</f>
        <v>0</v>
      </c>
      <c r="EV165" s="29">
        <v>0</v>
      </c>
      <c r="EW165" s="29">
        <v>0</v>
      </c>
      <c r="EX165" s="29">
        <f>MIN(MAX(EV165:EW165)+0.15*FA165, 100)</f>
        <v>0</v>
      </c>
      <c r="EY165" s="1">
        <v>0</v>
      </c>
      <c r="EZ165" s="1">
        <v>0</v>
      </c>
      <c r="FA165" s="1">
        <f>MAX(EY165:EZ165)</f>
        <v>0</v>
      </c>
      <c r="FB165" s="15">
        <f>AVERAGE(EU165,EX165,FA165)</f>
        <v>0</v>
      </c>
      <c r="FC165" s="3">
        <v>0.25</v>
      </c>
      <c r="FD165" s="3">
        <v>0.2</v>
      </c>
      <c r="FE165" s="3">
        <v>0.25</v>
      </c>
      <c r="FF165" s="3">
        <v>0.3</v>
      </c>
      <c r="FG165" s="25">
        <f>MIN(IF(C165="Yes",AQ165+DG165,0),100)</f>
        <v>-33.5</v>
      </c>
      <c r="FH165" s="25">
        <f>IF(FL165&lt;0,FG165+FL165*-4,FG165)</f>
        <v>-17.5</v>
      </c>
      <c r="FI165" s="25">
        <f>MIN(IF(C165="Yes",AQ165+DY165,0), 100)</f>
        <v>20.5</v>
      </c>
      <c r="FJ165" s="25">
        <f>MIN(IF(C165="Yes",AQ165+ER165,0),100)</f>
        <v>0.5</v>
      </c>
      <c r="FK165" s="25">
        <f>MIN(IF(C165="Yes",AQ165+FB165,0), 100)</f>
        <v>0.5</v>
      </c>
      <c r="FL165" s="26">
        <f>FC165*FG165+FD165*FI165+FE165*FJ165+FF165*FK165</f>
        <v>-3.9999999999999996</v>
      </c>
      <c r="FM165" s="26">
        <f>FC165*FH165+FD165*FI165+FE165*FJ165+FF165*FK165</f>
        <v>5.2735593669694936E-16</v>
      </c>
    </row>
    <row r="166" spans="1:169" customFormat="1" x14ac:dyDescent="0.3">
      <c r="A166">
        <v>1402019092</v>
      </c>
      <c r="B166" t="s">
        <v>106</v>
      </c>
      <c r="C166" s="2" t="s">
        <v>107</v>
      </c>
      <c r="D166" s="6"/>
      <c r="E166" s="6"/>
      <c r="F166" s="7"/>
      <c r="G166" s="7"/>
      <c r="H166" s="6"/>
      <c r="I166" s="6"/>
      <c r="J166" s="7"/>
      <c r="K166" s="7"/>
      <c r="L166" s="6"/>
      <c r="M166" s="8"/>
      <c r="N166" s="7"/>
      <c r="O166" s="7"/>
      <c r="P166" s="6"/>
      <c r="Q166" s="8"/>
      <c r="R166" s="7"/>
      <c r="S166" s="7"/>
      <c r="T166" s="6"/>
      <c r="U166" s="16"/>
      <c r="V166" s="7"/>
      <c r="W166" s="7"/>
      <c r="X166" s="6"/>
      <c r="Y166" s="6"/>
      <c r="Z166" s="7"/>
      <c r="AA166" s="7"/>
      <c r="AB166" s="6"/>
      <c r="AC166" s="6"/>
      <c r="AD166" s="7"/>
      <c r="AE166" s="8"/>
      <c r="AF166" s="10">
        <v>14</v>
      </c>
      <c r="AG166" s="10">
        <v>10</v>
      </c>
      <c r="AH166" s="10">
        <f>COUNT(D166:AE166)</f>
        <v>0</v>
      </c>
      <c r="AI166" s="22">
        <f>IF(C166="Yes",(AF166-AH166+(DG166-50)/AG166)/AF166,0)</f>
        <v>0.42142857142857143</v>
      </c>
      <c r="AJ166" s="11">
        <f>SUM(D166:AE166)</f>
        <v>0</v>
      </c>
      <c r="AK166" s="10">
        <f>MAX(AJ166-AL166-AM166,0)*-1</f>
        <v>0</v>
      </c>
      <c r="AL166" s="10">
        <v>10</v>
      </c>
      <c r="AM166" s="10">
        <v>3</v>
      </c>
      <c r="AN166" s="7">
        <f>AJ166+AK166+AO166</f>
        <v>0</v>
      </c>
      <c r="AO166" s="6"/>
      <c r="AP166" s="3">
        <v>0.5</v>
      </c>
      <c r="AQ166" s="15">
        <f>MIN(AN166,AL166)*AP166</f>
        <v>0</v>
      </c>
      <c r="AR166" s="6">
        <v>0</v>
      </c>
      <c r="AS166" s="6">
        <v>0</v>
      </c>
      <c r="AT166" s="6">
        <v>1</v>
      </c>
      <c r="AU166" s="6">
        <v>0</v>
      </c>
      <c r="AV166" s="7"/>
      <c r="AW166" s="7">
        <v>-5</v>
      </c>
      <c r="AX166" s="7"/>
      <c r="AY166" s="7">
        <v>-5</v>
      </c>
      <c r="AZ166" s="6"/>
      <c r="BA166" s="6">
        <v>3</v>
      </c>
      <c r="BB166" s="6"/>
      <c r="BC166" s="6">
        <v>-5</v>
      </c>
      <c r="BD166" s="7"/>
      <c r="BE166" s="7">
        <f>IF(ED166&gt;=70, 5, 0)</f>
        <v>0</v>
      </c>
      <c r="BF166" s="7"/>
      <c r="BG166" s="7"/>
      <c r="BH166" s="7">
        <v>-5</v>
      </c>
      <c r="BI166" s="6"/>
      <c r="BJ166" s="6">
        <f>IF(EU166&gt;=70, 6, 0)</f>
        <v>0</v>
      </c>
      <c r="BK166" s="6">
        <v>0</v>
      </c>
      <c r="BL166" s="7">
        <v>-5</v>
      </c>
      <c r="BM166" s="7">
        <v>-5</v>
      </c>
      <c r="BN166" s="7">
        <v>-5</v>
      </c>
      <c r="BO166" s="6"/>
      <c r="BP166" s="6">
        <f>IF(EX166&gt;=70, 6, 0)</f>
        <v>0</v>
      </c>
      <c r="BQ166" s="6">
        <v>-5</v>
      </c>
      <c r="BR166" s="7"/>
      <c r="BS166" s="7">
        <v>-5</v>
      </c>
      <c r="BT166" s="7">
        <v>-5</v>
      </c>
      <c r="BU166" s="6">
        <v>5</v>
      </c>
      <c r="BV166" s="6">
        <v>-5</v>
      </c>
      <c r="BW166" s="6">
        <f>IF(EI166&gt;=70, 5, 0)</f>
        <v>0</v>
      </c>
      <c r="BX166" s="6">
        <v>-5</v>
      </c>
      <c r="BY166" s="6">
        <v>0</v>
      </c>
      <c r="BZ166" s="6">
        <v>0</v>
      </c>
      <c r="CA166" s="6">
        <v>0</v>
      </c>
      <c r="CB166" s="6">
        <v>0</v>
      </c>
      <c r="CC166" s="6">
        <v>0</v>
      </c>
      <c r="CD166" s="6">
        <v>0</v>
      </c>
      <c r="CE166" s="6">
        <v>0</v>
      </c>
      <c r="CF166" s="6">
        <v>0</v>
      </c>
      <c r="CG166" s="6">
        <v>0</v>
      </c>
      <c r="CH166" s="6">
        <v>0</v>
      </c>
      <c r="CI166" s="6">
        <v>-5</v>
      </c>
      <c r="CJ166" s="7">
        <v>-5</v>
      </c>
      <c r="CK166" s="7">
        <v>-5</v>
      </c>
      <c r="CL166" s="7">
        <v>-5</v>
      </c>
      <c r="CM166" s="6">
        <v>-5</v>
      </c>
      <c r="CN166" s="6">
        <f>IF(EQ166&gt;=70, 5, 0)</f>
        <v>0</v>
      </c>
      <c r="CO166" s="6">
        <v>-5</v>
      </c>
      <c r="CP166" s="6"/>
      <c r="CQ166" s="6">
        <v>-5</v>
      </c>
      <c r="CR166" s="7"/>
      <c r="CS166" s="7">
        <f>IF(FA166&gt;=70, 6, 0)</f>
        <v>0</v>
      </c>
      <c r="CT166" s="7">
        <v>-5</v>
      </c>
      <c r="CU166" s="6"/>
      <c r="CV166" s="7">
        <v>0</v>
      </c>
      <c r="CW166" s="7">
        <v>0</v>
      </c>
      <c r="CX166" s="7">
        <v>10</v>
      </c>
      <c r="CY166" s="7">
        <v>0</v>
      </c>
      <c r="CZ166" s="7">
        <f>IF(AND(DQ166&gt;0,DU166&gt;0),4,0)</f>
        <v>0</v>
      </c>
      <c r="DA166" s="7">
        <f>IF(AND(ED166&gt;0,EI166&gt;0,EN166&gt;0),4,0)</f>
        <v>0</v>
      </c>
      <c r="DB166" s="7">
        <f>IF(SUM(BV166,BX166,CA166,CB166,CD166,CG166,CJ166,CK166,CM166,CO166)&gt;-1,4,0)</f>
        <v>0</v>
      </c>
      <c r="DC166" s="7">
        <f>IF(FA166&gt;0,4,0)</f>
        <v>0</v>
      </c>
      <c r="DD166" s="6"/>
      <c r="DE166" s="10">
        <f>SUM(AR166:DD166)</f>
        <v>-81</v>
      </c>
      <c r="DF166" s="10">
        <v>50</v>
      </c>
      <c r="DG166" s="17">
        <f>DE166+DF166</f>
        <v>-31</v>
      </c>
      <c r="DH166" s="1">
        <v>34.29</v>
      </c>
      <c r="DI166" s="18">
        <v>0</v>
      </c>
      <c r="DJ166" s="18">
        <v>0</v>
      </c>
      <c r="DK166" s="29">
        <f>AVERAGE(DI166:DJ166)</f>
        <v>0</v>
      </c>
      <c r="DL166" s="1">
        <v>0</v>
      </c>
      <c r="DM166" s="29">
        <v>0</v>
      </c>
      <c r="DN166" s="1">
        <v>0</v>
      </c>
      <c r="DO166" s="1">
        <v>0</v>
      </c>
      <c r="DP166" s="1">
        <f>IF(DO166&gt;68, 68, DO166)</f>
        <v>0</v>
      </c>
      <c r="DQ166" s="1">
        <f>MAX(DN166,DP166)</f>
        <v>0</v>
      </c>
      <c r="DR166" s="29">
        <v>0</v>
      </c>
      <c r="DS166" s="29"/>
      <c r="DT166" s="29">
        <f>IF(DS166&gt;68,68,DS166)</f>
        <v>0</v>
      </c>
      <c r="DU166" s="29">
        <f>MAX(DR166,DT166)</f>
        <v>0</v>
      </c>
      <c r="DV166" s="18">
        <v>0</v>
      </c>
      <c r="DW166" s="18">
        <v>0</v>
      </c>
      <c r="DX166" s="1"/>
      <c r="DY166" s="15">
        <f>AVERAGE(DH166,DK166:DM166, DQ166, DU166)</f>
        <v>5.7149999999999999</v>
      </c>
      <c r="DZ166" s="1">
        <v>40</v>
      </c>
      <c r="EA166" s="1">
        <v>0</v>
      </c>
      <c r="EB166" s="1">
        <v>0</v>
      </c>
      <c r="EC166" s="1">
        <f>IF(EB166&gt;68,68,EB166)</f>
        <v>0</v>
      </c>
      <c r="ED166" s="1">
        <f>MAX(DZ166:EA166,EC166)</f>
        <v>40</v>
      </c>
      <c r="EE166" s="29">
        <v>0</v>
      </c>
      <c r="EF166" s="29">
        <v>0</v>
      </c>
      <c r="EG166" s="29">
        <v>0</v>
      </c>
      <c r="EH166" s="29">
        <f>IF(EG166&gt;68,68,EG166)</f>
        <v>0</v>
      </c>
      <c r="EI166" s="29">
        <f>MAX(EE166:EF166)</f>
        <v>0</v>
      </c>
      <c r="EJ166" s="1">
        <v>0</v>
      </c>
      <c r="EK166" s="1">
        <v>0</v>
      </c>
      <c r="EL166" s="1">
        <v>0</v>
      </c>
      <c r="EM166" s="1">
        <f>IF(EL166&gt;68,68,EL166)</f>
        <v>0</v>
      </c>
      <c r="EN166" s="1">
        <f>MAX(EJ166:EK166,EM166)</f>
        <v>0</v>
      </c>
      <c r="EO166" s="29">
        <v>0</v>
      </c>
      <c r="EP166" s="29">
        <v>0</v>
      </c>
      <c r="EQ166" s="29"/>
      <c r="ER166" s="15">
        <f>AVERAGE(ED166,EI166,EN166,EQ166)</f>
        <v>13.333333333333334</v>
      </c>
      <c r="ES166" s="1">
        <v>0</v>
      </c>
      <c r="ET166" s="1">
        <v>0</v>
      </c>
      <c r="EU166" s="1">
        <f>MIN(MAX(ES166:ET166)+0.2*FA166, 100)</f>
        <v>0</v>
      </c>
      <c r="EV166" s="29">
        <v>0</v>
      </c>
      <c r="EW166" s="29">
        <v>0</v>
      </c>
      <c r="EX166" s="29">
        <f>MIN(MAX(EV166:EW166)+0.15*FA166, 100)</f>
        <v>0</v>
      </c>
      <c r="EY166" s="1">
        <v>0</v>
      </c>
      <c r="EZ166" s="1">
        <v>0</v>
      </c>
      <c r="FA166" s="1">
        <f>MAX(EY166:EZ166)</f>
        <v>0</v>
      </c>
      <c r="FB166" s="15">
        <f>AVERAGE(EU166,EX166,FA166)</f>
        <v>0</v>
      </c>
      <c r="FC166" s="3">
        <v>0.25</v>
      </c>
      <c r="FD166" s="3">
        <v>0.2</v>
      </c>
      <c r="FE166" s="3">
        <v>0.25</v>
      </c>
      <c r="FF166" s="3">
        <v>0.3</v>
      </c>
      <c r="FG166" s="25">
        <f>MIN(IF(C166="Yes",AQ166+DG166,0),100)</f>
        <v>-31</v>
      </c>
      <c r="FH166" s="25">
        <f>IF(FL166&lt;0,FG166+FL166*-4,FG166)</f>
        <v>-17.905333333333331</v>
      </c>
      <c r="FI166" s="25">
        <f>MIN(IF(C166="Yes",AQ166+DY166,0), 100)</f>
        <v>5.7149999999999999</v>
      </c>
      <c r="FJ166" s="25">
        <f>MIN(IF(C166="Yes",AQ166+ER166,0),100)</f>
        <v>13.333333333333334</v>
      </c>
      <c r="FK166" s="25">
        <f>MIN(IF(C166="Yes",AQ166+FB166,0), 100)</f>
        <v>0</v>
      </c>
      <c r="FL166" s="26">
        <f>FC166*FG166+FD166*FI166+FE166*FJ166+FF166*FK166</f>
        <v>-3.2736666666666667</v>
      </c>
      <c r="FM166" s="26">
        <f>FC166*FH166+FD166*FI166+FE166*FJ166+FF166*FK166</f>
        <v>4.4408920985006262E-16</v>
      </c>
    </row>
    <row r="167" spans="1:169" customFormat="1" x14ac:dyDescent="0.3">
      <c r="A167" s="30">
        <v>1402016120</v>
      </c>
      <c r="B167" t="s">
        <v>104</v>
      </c>
      <c r="C167" s="2" t="s">
        <v>107</v>
      </c>
      <c r="D167" s="6"/>
      <c r="E167" s="6"/>
      <c r="F167" s="7"/>
      <c r="G167" s="7"/>
      <c r="H167" s="6"/>
      <c r="I167" s="6">
        <v>1</v>
      </c>
      <c r="J167" s="7"/>
      <c r="K167" s="7"/>
      <c r="L167" s="6"/>
      <c r="M167" s="8"/>
      <c r="N167" s="7"/>
      <c r="O167" s="7"/>
      <c r="P167" s="6"/>
      <c r="Q167" s="8"/>
      <c r="R167" s="7"/>
      <c r="S167" s="7"/>
      <c r="T167" s="6"/>
      <c r="U167" s="6"/>
      <c r="V167" s="7"/>
      <c r="W167" s="7"/>
      <c r="X167" s="6"/>
      <c r="Y167" s="6"/>
      <c r="Z167" s="7"/>
      <c r="AA167" s="7"/>
      <c r="AB167" s="6"/>
      <c r="AC167" s="6"/>
      <c r="AD167" s="7"/>
      <c r="AE167" s="8"/>
      <c r="AF167" s="10">
        <v>14</v>
      </c>
      <c r="AG167" s="10">
        <v>10</v>
      </c>
      <c r="AH167" s="10">
        <f>COUNT(D167:AE167)</f>
        <v>1</v>
      </c>
      <c r="AI167" s="22">
        <f>IF(C167="Yes",(AF167-AH167+(DG167-50)/AG167)/AF167,0)</f>
        <v>0.41428571428571426</v>
      </c>
      <c r="AJ167" s="11">
        <f>SUM(D167:AE167)</f>
        <v>1</v>
      </c>
      <c r="AK167" s="10">
        <f>MAX(AJ167-AL167-AM167,0)*-1</f>
        <v>0</v>
      </c>
      <c r="AL167" s="10">
        <v>10</v>
      </c>
      <c r="AM167" s="10">
        <v>3</v>
      </c>
      <c r="AN167" s="7">
        <f>AJ167+AK167+AO167</f>
        <v>1</v>
      </c>
      <c r="AO167" s="6"/>
      <c r="AP167" s="3">
        <v>0.5</v>
      </c>
      <c r="AQ167" s="15">
        <f>MIN(AN167,AL167)*AP167</f>
        <v>0.5</v>
      </c>
      <c r="AR167" s="6">
        <v>0</v>
      </c>
      <c r="AS167" s="6">
        <v>0</v>
      </c>
      <c r="AT167" s="6">
        <v>-5</v>
      </c>
      <c r="AU167" s="6">
        <v>0</v>
      </c>
      <c r="AV167" s="7"/>
      <c r="AW167" s="7">
        <v>0</v>
      </c>
      <c r="AX167" s="7"/>
      <c r="AY167" s="7">
        <v>-5</v>
      </c>
      <c r="AZ167" s="6"/>
      <c r="BA167" s="6">
        <v>3</v>
      </c>
      <c r="BB167" s="6"/>
      <c r="BC167" s="6">
        <v>-5</v>
      </c>
      <c r="BD167" s="7"/>
      <c r="BE167" s="7">
        <f>IF(ED167&gt;=70, 5, 0)</f>
        <v>0</v>
      </c>
      <c r="BF167" s="7"/>
      <c r="BG167" s="7"/>
      <c r="BH167" s="7">
        <v>-5</v>
      </c>
      <c r="BI167" s="6"/>
      <c r="BJ167" s="6">
        <f>IF(EU167&gt;=70, 6, 0)</f>
        <v>0</v>
      </c>
      <c r="BK167" s="6">
        <v>-5</v>
      </c>
      <c r="BL167" s="7">
        <v>-5</v>
      </c>
      <c r="BM167" s="7">
        <v>-5</v>
      </c>
      <c r="BN167" s="7">
        <v>-5</v>
      </c>
      <c r="BO167" s="6"/>
      <c r="BP167" s="6">
        <f>IF(EX167&gt;=70, 6, 0)</f>
        <v>0</v>
      </c>
      <c r="BQ167" s="6">
        <v>-5</v>
      </c>
      <c r="BR167" s="7"/>
      <c r="BS167" s="7">
        <v>-5</v>
      </c>
      <c r="BT167" s="7">
        <v>-5</v>
      </c>
      <c r="BU167" s="6"/>
      <c r="BV167" s="6">
        <v>-5</v>
      </c>
      <c r="BW167" s="6">
        <f>IF(EI167&gt;=70, 5, 0)</f>
        <v>0</v>
      </c>
      <c r="BX167" s="6">
        <v>-5</v>
      </c>
      <c r="BY167" s="6">
        <v>0</v>
      </c>
      <c r="BZ167" s="6">
        <v>0</v>
      </c>
      <c r="CA167" s="6">
        <v>0</v>
      </c>
      <c r="CB167" s="6">
        <v>0</v>
      </c>
      <c r="CC167" s="6">
        <v>0</v>
      </c>
      <c r="CD167" s="6">
        <v>0</v>
      </c>
      <c r="CE167" s="6">
        <v>0</v>
      </c>
      <c r="CF167" s="6">
        <v>0</v>
      </c>
      <c r="CG167" s="6">
        <v>0</v>
      </c>
      <c r="CH167" s="6">
        <v>0</v>
      </c>
      <c r="CI167" s="6">
        <v>-5</v>
      </c>
      <c r="CJ167" s="7">
        <v>-5</v>
      </c>
      <c r="CK167" s="7">
        <v>-5</v>
      </c>
      <c r="CL167" s="7">
        <v>-5</v>
      </c>
      <c r="CM167" s="6">
        <v>-5</v>
      </c>
      <c r="CN167" s="6">
        <f>IF(EQ167&gt;=70, 5, 0)</f>
        <v>0</v>
      </c>
      <c r="CO167" s="6">
        <v>-5</v>
      </c>
      <c r="CP167" s="6"/>
      <c r="CQ167" s="6">
        <v>-5</v>
      </c>
      <c r="CR167" s="7"/>
      <c r="CS167" s="7">
        <f>IF(FA167&gt;=70, 6, 0)</f>
        <v>0</v>
      </c>
      <c r="CT167" s="7">
        <v>-5</v>
      </c>
      <c r="CU167" s="6"/>
      <c r="CV167" s="7">
        <v>0</v>
      </c>
      <c r="CW167" s="7">
        <v>0</v>
      </c>
      <c r="CX167" s="7">
        <v>30</v>
      </c>
      <c r="CY167" s="7">
        <v>0</v>
      </c>
      <c r="CZ167" s="7">
        <f>IF(AND(DQ167&gt;0,DU167&gt;0),4,0)</f>
        <v>0</v>
      </c>
      <c r="DA167" s="7">
        <f>IF(AND(ED167&gt;0,EI167&gt;0,EN167&gt;0),4,0)</f>
        <v>0</v>
      </c>
      <c r="DB167" s="7">
        <f>IF(SUM(BV167,BX167,CA167,CB167,CD167,CG167,CJ167,CK167,CM167,CO167)&gt;-1,4,0)</f>
        <v>0</v>
      </c>
      <c r="DC167" s="7">
        <f>IF(FA167&gt;0,4,0)</f>
        <v>0</v>
      </c>
      <c r="DD167" s="6"/>
      <c r="DE167" s="10">
        <f>SUM(AR167:DD167)</f>
        <v>-72</v>
      </c>
      <c r="DF167" s="10">
        <v>50</v>
      </c>
      <c r="DG167" s="17">
        <f>DE167+DF167</f>
        <v>-22</v>
      </c>
      <c r="DH167" s="1">
        <v>0</v>
      </c>
      <c r="DI167" s="18">
        <v>75</v>
      </c>
      <c r="DJ167" s="18">
        <v>100</v>
      </c>
      <c r="DK167" s="29">
        <f>AVERAGE(DI167:DJ167)</f>
        <v>87.5</v>
      </c>
      <c r="DL167" s="1">
        <v>0</v>
      </c>
      <c r="DM167" s="29">
        <v>0</v>
      </c>
      <c r="DN167" s="1">
        <v>0</v>
      </c>
      <c r="DO167" s="1">
        <v>0</v>
      </c>
      <c r="DP167" s="1">
        <f>IF(DO167&gt;68, 68, DO167)</f>
        <v>0</v>
      </c>
      <c r="DQ167" s="1">
        <f>MAX(DN167,DP167)</f>
        <v>0</v>
      </c>
      <c r="DR167" s="29">
        <v>0</v>
      </c>
      <c r="DS167" s="29"/>
      <c r="DT167" s="29">
        <f>IF(DS167&gt;68,68,DS167)</f>
        <v>0</v>
      </c>
      <c r="DU167" s="29">
        <f>MAX(DR167,DT167)</f>
        <v>0</v>
      </c>
      <c r="DV167" s="18">
        <v>0</v>
      </c>
      <c r="DW167" s="18">
        <v>0</v>
      </c>
      <c r="DX167" s="1"/>
      <c r="DY167" s="15">
        <f>AVERAGE(DH167,DK167:DM167, DQ167, DU167)</f>
        <v>14.583333333333334</v>
      </c>
      <c r="DZ167" s="1">
        <v>0</v>
      </c>
      <c r="EA167" s="1">
        <v>0</v>
      </c>
      <c r="EB167" s="1">
        <v>0</v>
      </c>
      <c r="EC167" s="1">
        <f>IF(EB167&gt;68,68,EB167)</f>
        <v>0</v>
      </c>
      <c r="ED167" s="1">
        <f>MAX(DZ167:EA167,EC167)</f>
        <v>0</v>
      </c>
      <c r="EE167" s="29">
        <v>0</v>
      </c>
      <c r="EF167" s="29">
        <v>0</v>
      </c>
      <c r="EG167" s="29">
        <v>0</v>
      </c>
      <c r="EH167" s="29">
        <f>IF(EG167&gt;68,68,EG167)</f>
        <v>0</v>
      </c>
      <c r="EI167" s="29">
        <f>MAX(EE167:EF167)</f>
        <v>0</v>
      </c>
      <c r="EJ167" s="1">
        <v>0</v>
      </c>
      <c r="EK167" s="1">
        <v>0</v>
      </c>
      <c r="EL167" s="1">
        <v>0</v>
      </c>
      <c r="EM167" s="1">
        <f>IF(EL167&gt;68,68,EL167)</f>
        <v>0</v>
      </c>
      <c r="EN167" s="1">
        <f>MAX(EJ167:EK167,EM167)</f>
        <v>0</v>
      </c>
      <c r="EO167" s="29">
        <v>0</v>
      </c>
      <c r="EP167" s="29">
        <v>0</v>
      </c>
      <c r="EQ167" s="29"/>
      <c r="ER167" s="15">
        <f>AVERAGE(ED167,EI167,EN167,EQ167)</f>
        <v>0</v>
      </c>
      <c r="ES167" s="1">
        <v>0</v>
      </c>
      <c r="ET167" s="1">
        <v>0</v>
      </c>
      <c r="EU167" s="1">
        <f>MIN(MAX(ES167:ET167)+0.2*FA167, 100)</f>
        <v>0</v>
      </c>
      <c r="EV167" s="29">
        <v>0</v>
      </c>
      <c r="EW167" s="29">
        <v>0</v>
      </c>
      <c r="EX167" s="29">
        <f>MIN(MAX(EV167:EW167)+0.15*FA167, 100)</f>
        <v>0</v>
      </c>
      <c r="EY167" s="1">
        <v>0</v>
      </c>
      <c r="EZ167" s="1">
        <v>0</v>
      </c>
      <c r="FA167" s="1">
        <f>MAX(EY167:EZ167)</f>
        <v>0</v>
      </c>
      <c r="FB167" s="15">
        <f>AVERAGE(EU167,EX167,FA167)</f>
        <v>0</v>
      </c>
      <c r="FC167" s="3">
        <v>0.25</v>
      </c>
      <c r="FD167" s="3">
        <v>0.2</v>
      </c>
      <c r="FE167" s="3">
        <v>0.25</v>
      </c>
      <c r="FF167" s="3">
        <v>0.3</v>
      </c>
      <c r="FG167" s="25">
        <f>MIN(IF(C167="Yes",AQ167+DG167,0),100)</f>
        <v>-21.5</v>
      </c>
      <c r="FH167" s="25">
        <f>IF(FL167&lt;0,FG167+FL167*-4,FG167)</f>
        <v>-13.166666666666668</v>
      </c>
      <c r="FI167" s="25">
        <f>MIN(IF(C167="Yes",AQ167+DY167,0), 100)</f>
        <v>15.083333333333334</v>
      </c>
      <c r="FJ167" s="25">
        <f>MIN(IF(C167="Yes",AQ167+ER167,0),100)</f>
        <v>0.5</v>
      </c>
      <c r="FK167" s="25">
        <f>MIN(IF(C167="Yes",AQ167+FB167,0), 100)</f>
        <v>0.5</v>
      </c>
      <c r="FL167" s="26">
        <f>FC167*FG167+FD167*FI167+FE167*FJ167+FF167*FK167</f>
        <v>-2.083333333333333</v>
      </c>
      <c r="FM167" s="26">
        <f>FC167*FH167+FD167*FI167+FE167*FJ167+FF167*FK167</f>
        <v>0</v>
      </c>
    </row>
    <row r="168" spans="1:169" customFormat="1" x14ac:dyDescent="0.3">
      <c r="A168" s="30">
        <v>1402017046</v>
      </c>
      <c r="B168" t="s">
        <v>104</v>
      </c>
      <c r="C168" s="2" t="s">
        <v>108</v>
      </c>
      <c r="D168" s="6"/>
      <c r="E168" s="6"/>
      <c r="F168" s="7"/>
      <c r="G168" s="7"/>
      <c r="H168" s="6"/>
      <c r="I168" s="6"/>
      <c r="J168" s="7"/>
      <c r="K168" s="7"/>
      <c r="L168" s="6"/>
      <c r="M168" s="8"/>
      <c r="N168" s="7"/>
      <c r="O168" s="7"/>
      <c r="P168" s="6"/>
      <c r="Q168" s="8"/>
      <c r="R168" s="7"/>
      <c r="S168" s="7"/>
      <c r="T168" s="6"/>
      <c r="U168" s="6"/>
      <c r="V168" s="7"/>
      <c r="W168" s="7"/>
      <c r="X168" s="6"/>
      <c r="Y168" s="6"/>
      <c r="Z168" s="7"/>
      <c r="AA168" s="7"/>
      <c r="AB168" s="6"/>
      <c r="AC168" s="6"/>
      <c r="AD168" s="7"/>
      <c r="AE168" s="8"/>
      <c r="AF168" s="10">
        <v>14</v>
      </c>
      <c r="AG168" s="10">
        <v>10</v>
      </c>
      <c r="AH168" s="10">
        <f>COUNT(D168:AE168)</f>
        <v>0</v>
      </c>
      <c r="AI168" s="22">
        <f>IF(C168="Yes",(AF168-AH168+(DG168-50)/AG168)/AF168,0)</f>
        <v>0</v>
      </c>
      <c r="AJ168" s="11">
        <f>SUM(D168:AE168)</f>
        <v>0</v>
      </c>
      <c r="AK168" s="10">
        <f>MAX(AJ168-AL168-AM168,0)*-1</f>
        <v>0</v>
      </c>
      <c r="AL168" s="10">
        <v>10</v>
      </c>
      <c r="AM168" s="10">
        <v>3</v>
      </c>
      <c r="AN168" s="7">
        <f>AJ168+AK168+AO168</f>
        <v>0</v>
      </c>
      <c r="AO168" s="6"/>
      <c r="AP168" s="3">
        <v>0.5</v>
      </c>
      <c r="AQ168" s="15">
        <f>MIN(AN168,AL168)*AP168</f>
        <v>0</v>
      </c>
      <c r="AR168" s="6">
        <v>0</v>
      </c>
      <c r="AS168" s="6">
        <v>0</v>
      </c>
      <c r="AT168" s="6">
        <v>-5</v>
      </c>
      <c r="AU168" s="6">
        <v>0</v>
      </c>
      <c r="AV168" s="7"/>
      <c r="AW168" s="7">
        <v>-5</v>
      </c>
      <c r="AX168" s="7"/>
      <c r="AY168" s="7">
        <v>-5</v>
      </c>
      <c r="AZ168" s="6"/>
      <c r="BA168" s="6">
        <v>-5</v>
      </c>
      <c r="BB168" s="6"/>
      <c r="BC168" s="6">
        <v>-5</v>
      </c>
      <c r="BD168" s="7"/>
      <c r="BE168" s="7">
        <f>IF(ED168&gt;=70, 5, 0)</f>
        <v>0</v>
      </c>
      <c r="BF168" s="7"/>
      <c r="BG168" s="7"/>
      <c r="BH168" s="7">
        <v>-5</v>
      </c>
      <c r="BI168" s="6"/>
      <c r="BJ168" s="6">
        <f>IF(EU168&gt;=70, 6, 0)</f>
        <v>0</v>
      </c>
      <c r="BK168" s="6">
        <v>-5</v>
      </c>
      <c r="BL168" s="7">
        <v>-5</v>
      </c>
      <c r="BM168" s="7">
        <v>-5</v>
      </c>
      <c r="BN168" s="7">
        <v>-5</v>
      </c>
      <c r="BO168" s="6"/>
      <c r="BP168" s="6">
        <f>IF(EX168&gt;=70, 6, 0)</f>
        <v>0</v>
      </c>
      <c r="BQ168" s="6">
        <v>-5</v>
      </c>
      <c r="BR168" s="7"/>
      <c r="BS168" s="7">
        <v>-5</v>
      </c>
      <c r="BT168" s="7">
        <v>-5</v>
      </c>
      <c r="BU168" s="6"/>
      <c r="BV168" s="6">
        <v>-5</v>
      </c>
      <c r="BW168" s="6">
        <f>IF(EI168&gt;=70, 5, 0)</f>
        <v>0</v>
      </c>
      <c r="BX168" s="6">
        <v>-5</v>
      </c>
      <c r="BY168" s="6">
        <v>0</v>
      </c>
      <c r="BZ168" s="6">
        <v>0</v>
      </c>
      <c r="CA168" s="6">
        <v>0</v>
      </c>
      <c r="CB168" s="6">
        <v>0</v>
      </c>
      <c r="CC168" s="6">
        <v>0</v>
      </c>
      <c r="CD168" s="6">
        <v>0</v>
      </c>
      <c r="CE168" s="6">
        <v>0</v>
      </c>
      <c r="CF168" s="6">
        <v>0</v>
      </c>
      <c r="CG168" s="6">
        <v>0</v>
      </c>
      <c r="CH168" s="6">
        <v>0</v>
      </c>
      <c r="CI168" s="6">
        <v>-5</v>
      </c>
      <c r="CJ168" s="7">
        <v>-5</v>
      </c>
      <c r="CK168" s="7">
        <v>-5</v>
      </c>
      <c r="CL168" s="7">
        <v>-5</v>
      </c>
      <c r="CM168" s="6">
        <v>-5</v>
      </c>
      <c r="CN168" s="6">
        <f>IF(EQ168&gt;=70, 5, 0)</f>
        <v>0</v>
      </c>
      <c r="CO168" s="6">
        <v>-5</v>
      </c>
      <c r="CP168" s="6"/>
      <c r="CQ168" s="6">
        <v>-5</v>
      </c>
      <c r="CR168" s="7"/>
      <c r="CS168" s="7">
        <f>IF(FA168&gt;=70, 6, 0)</f>
        <v>0</v>
      </c>
      <c r="CT168" s="7">
        <v>-5</v>
      </c>
      <c r="CU168" s="6"/>
      <c r="CV168" s="7">
        <v>0</v>
      </c>
      <c r="CW168" s="7">
        <v>0</v>
      </c>
      <c r="CX168" s="7">
        <v>0</v>
      </c>
      <c r="CY168" s="7">
        <v>0</v>
      </c>
      <c r="CZ168" s="7">
        <f>IF(AND(DQ168&gt;0,DU168&gt;0),4,0)</f>
        <v>0</v>
      </c>
      <c r="DA168" s="7">
        <f>IF(AND(ED168&gt;0,EI168&gt;0,EN168&gt;0),4,0)</f>
        <v>0</v>
      </c>
      <c r="DB168" s="7">
        <f>IF(SUM(BV168,BX168,CA168,CB168,CD168,CG168,CJ168,CK168,CM168,CO168)&gt;-1,4,0)</f>
        <v>0</v>
      </c>
      <c r="DC168" s="7">
        <f>IF(FA168&gt;0,4,0)</f>
        <v>0</v>
      </c>
      <c r="DD168" s="6"/>
      <c r="DE168" s="10">
        <f>SUM(AR168:DD168)</f>
        <v>-115</v>
      </c>
      <c r="DF168" s="10">
        <v>50</v>
      </c>
      <c r="DG168" s="17">
        <f>DE168+DF168</f>
        <v>-65</v>
      </c>
      <c r="DH168" s="1">
        <v>0</v>
      </c>
      <c r="DI168" s="18">
        <v>0</v>
      </c>
      <c r="DJ168" s="18">
        <v>0</v>
      </c>
      <c r="DK168" s="29">
        <f>AVERAGE(DI168:DJ168)</f>
        <v>0</v>
      </c>
      <c r="DL168" s="1">
        <v>0</v>
      </c>
      <c r="DM168" s="29">
        <v>0</v>
      </c>
      <c r="DN168" s="1">
        <v>0</v>
      </c>
      <c r="DO168" s="1">
        <v>0</v>
      </c>
      <c r="DP168" s="1">
        <f>IF(DO168&gt;68, 68, DO168)</f>
        <v>0</v>
      </c>
      <c r="DQ168" s="1">
        <f>MAX(DN168,DP168)</f>
        <v>0</v>
      </c>
      <c r="DR168" s="29">
        <v>0</v>
      </c>
      <c r="DS168" s="29"/>
      <c r="DT168" s="29">
        <f>IF(DS168&gt;68,68,DS168)</f>
        <v>0</v>
      </c>
      <c r="DU168" s="29">
        <f>MAX(DR168,DT168)</f>
        <v>0</v>
      </c>
      <c r="DV168" s="18">
        <v>0</v>
      </c>
      <c r="DW168" s="18">
        <v>0</v>
      </c>
      <c r="DX168" s="1"/>
      <c r="DY168" s="15">
        <f>AVERAGE(DH168,DK168:DM168, DQ168, DU168)</f>
        <v>0</v>
      </c>
      <c r="DZ168" s="1">
        <v>0</v>
      </c>
      <c r="EA168" s="1">
        <v>0</v>
      </c>
      <c r="EB168" s="1">
        <v>0</v>
      </c>
      <c r="EC168" s="1">
        <f>IF(EB168&gt;68,68,EB168)</f>
        <v>0</v>
      </c>
      <c r="ED168" s="1">
        <f>MAX(DZ168:EA168,EC168)</f>
        <v>0</v>
      </c>
      <c r="EE168" s="29">
        <v>0</v>
      </c>
      <c r="EF168" s="29">
        <v>0</v>
      </c>
      <c r="EG168" s="29">
        <v>0</v>
      </c>
      <c r="EH168" s="29">
        <f>IF(EG168&gt;68,68,EG168)</f>
        <v>0</v>
      </c>
      <c r="EI168" s="29">
        <f>MAX(EE168:EF168)</f>
        <v>0</v>
      </c>
      <c r="EJ168" s="1">
        <v>0</v>
      </c>
      <c r="EK168" s="1">
        <v>0</v>
      </c>
      <c r="EL168" s="1">
        <v>0</v>
      </c>
      <c r="EM168" s="1">
        <f>IF(EL168&gt;68,68,EL168)</f>
        <v>0</v>
      </c>
      <c r="EN168" s="1">
        <f>MAX(EJ168:EK168,EM168)</f>
        <v>0</v>
      </c>
      <c r="EO168" s="29">
        <v>0</v>
      </c>
      <c r="EP168" s="29">
        <v>0</v>
      </c>
      <c r="EQ168" s="29"/>
      <c r="ER168" s="15">
        <f>AVERAGE(ED168,EI168,EN168,EQ168)</f>
        <v>0</v>
      </c>
      <c r="ES168" s="1">
        <v>0</v>
      </c>
      <c r="ET168" s="1">
        <v>0</v>
      </c>
      <c r="EU168" s="1">
        <f>MIN(MAX(ES168:ET168)+0.2*FA168, 100)</f>
        <v>0</v>
      </c>
      <c r="EV168" s="29">
        <v>0</v>
      </c>
      <c r="EW168" s="29">
        <v>0</v>
      </c>
      <c r="EX168" s="29">
        <f>MIN(MAX(EV168:EW168)+0.15*FA168, 100)</f>
        <v>0</v>
      </c>
      <c r="EY168" s="1">
        <v>0</v>
      </c>
      <c r="EZ168" s="1">
        <v>0</v>
      </c>
      <c r="FA168" s="1">
        <f>MAX(EY168:EZ168)</f>
        <v>0</v>
      </c>
      <c r="FB168" s="15">
        <f>AVERAGE(EU168,EX168,FA168)</f>
        <v>0</v>
      </c>
      <c r="FC168" s="3">
        <v>0.25</v>
      </c>
      <c r="FD168" s="3">
        <v>0.2</v>
      </c>
      <c r="FE168" s="3">
        <v>0.25</v>
      </c>
      <c r="FF168" s="3">
        <v>0.3</v>
      </c>
      <c r="FG168" s="25">
        <f>MIN(IF(C168="Yes",AQ168+DG168,0),100)</f>
        <v>0</v>
      </c>
      <c r="FH168" s="25">
        <f>IF(FL168&lt;0,FG168+FL168*-4,FG168)</f>
        <v>0</v>
      </c>
      <c r="FI168" s="25">
        <f>MIN(IF(C168="Yes",AQ168+DY168,0), 100)</f>
        <v>0</v>
      </c>
      <c r="FJ168" s="25">
        <f>MIN(IF(C168="Yes",AQ168+ER168,0),100)</f>
        <v>0</v>
      </c>
      <c r="FK168" s="25">
        <f>MIN(IF(C168="Yes",AQ168+FB168,0), 100)</f>
        <v>0</v>
      </c>
      <c r="FL168" s="26">
        <f>FC168*FG168+FD168*FI168+FE168*FJ168+FF168*FK168</f>
        <v>0</v>
      </c>
      <c r="FM168" s="26">
        <f>FC168*FH168+FD168*FI168+FE168*FJ168+FF168*FK168</f>
        <v>0</v>
      </c>
    </row>
    <row r="169" spans="1:169" customFormat="1" x14ac:dyDescent="0.3">
      <c r="A169" s="30">
        <v>1402017049</v>
      </c>
      <c r="B169" t="s">
        <v>104</v>
      </c>
      <c r="C169" s="2" t="s">
        <v>107</v>
      </c>
      <c r="D169" s="6"/>
      <c r="E169" s="6"/>
      <c r="F169" s="7"/>
      <c r="G169" s="7"/>
      <c r="H169" s="6">
        <v>0</v>
      </c>
      <c r="I169" s="6">
        <v>1</v>
      </c>
      <c r="J169" s="7"/>
      <c r="K169" s="7"/>
      <c r="L169" s="6"/>
      <c r="M169" s="8"/>
      <c r="N169" s="7"/>
      <c r="O169" s="7"/>
      <c r="P169" s="6"/>
      <c r="Q169" s="8"/>
      <c r="R169" s="7"/>
      <c r="S169" s="7"/>
      <c r="T169" s="6"/>
      <c r="U169" s="6"/>
      <c r="V169" s="7"/>
      <c r="W169" s="7"/>
      <c r="X169" s="6"/>
      <c r="Y169" s="6"/>
      <c r="Z169" s="7"/>
      <c r="AA169" s="7"/>
      <c r="AB169" s="6"/>
      <c r="AC169" s="6"/>
      <c r="AD169" s="7"/>
      <c r="AE169" s="8"/>
      <c r="AF169" s="10">
        <v>14</v>
      </c>
      <c r="AG169" s="10">
        <v>10</v>
      </c>
      <c r="AH169" s="10">
        <f>COUNT(D169:AE169)</f>
        <v>2</v>
      </c>
      <c r="AI169" s="22">
        <f>IF(C169="Yes",(AF169-AH169+(DG169-50)/AG169)/AF169,0)</f>
        <v>0.39285714285714285</v>
      </c>
      <c r="AJ169" s="11">
        <f>SUM(D169:AE169)</f>
        <v>1</v>
      </c>
      <c r="AK169" s="10">
        <f>MAX(AJ169-AL169-AM169,0)*-1</f>
        <v>0</v>
      </c>
      <c r="AL169" s="10">
        <v>10</v>
      </c>
      <c r="AM169" s="10">
        <v>3</v>
      </c>
      <c r="AN169" s="7">
        <f>AJ169+AK169+AO169</f>
        <v>1</v>
      </c>
      <c r="AO169" s="6"/>
      <c r="AP169" s="3">
        <v>0.5</v>
      </c>
      <c r="AQ169" s="15">
        <f>MIN(AN169,AL169)*AP169</f>
        <v>0.5</v>
      </c>
      <c r="AR169" s="6">
        <v>0</v>
      </c>
      <c r="AS169" s="6">
        <v>0</v>
      </c>
      <c r="AT169" s="6">
        <v>-5</v>
      </c>
      <c r="AU169" s="6">
        <v>0</v>
      </c>
      <c r="AV169" s="7"/>
      <c r="AW169" s="7">
        <v>0</v>
      </c>
      <c r="AX169" s="7"/>
      <c r="AY169" s="7">
        <v>0</v>
      </c>
      <c r="AZ169" s="6"/>
      <c r="BA169" s="6">
        <v>0</v>
      </c>
      <c r="BB169" s="6"/>
      <c r="BC169" s="6">
        <v>-5</v>
      </c>
      <c r="BD169" s="7"/>
      <c r="BE169" s="7">
        <f>IF(ED169&gt;=70, 5, 0)</f>
        <v>0</v>
      </c>
      <c r="BF169" s="7"/>
      <c r="BG169" s="7"/>
      <c r="BH169" s="7">
        <v>-5</v>
      </c>
      <c r="BI169" s="6"/>
      <c r="BJ169" s="6">
        <f>IF(EU169&gt;=70, 6, 0)</f>
        <v>0</v>
      </c>
      <c r="BK169" s="6">
        <v>-5</v>
      </c>
      <c r="BL169" s="7">
        <v>0</v>
      </c>
      <c r="BM169" s="7">
        <v>-5</v>
      </c>
      <c r="BN169" s="7">
        <v>-5</v>
      </c>
      <c r="BO169" s="6"/>
      <c r="BP169" s="6">
        <f>IF(EX169&gt;=70, 6, 0)</f>
        <v>0</v>
      </c>
      <c r="BQ169" s="6">
        <v>-5</v>
      </c>
      <c r="BR169" s="7"/>
      <c r="BS169" s="7">
        <v>-5</v>
      </c>
      <c r="BT169" s="7">
        <v>-5</v>
      </c>
      <c r="BU169" s="6"/>
      <c r="BV169" s="6">
        <v>-5</v>
      </c>
      <c r="BW169" s="6">
        <f>IF(EI169&gt;=70, 5, 0)</f>
        <v>0</v>
      </c>
      <c r="BX169" s="6">
        <v>-5</v>
      </c>
      <c r="BY169" s="6">
        <v>0</v>
      </c>
      <c r="BZ169" s="6">
        <v>0</v>
      </c>
      <c r="CA169" s="6">
        <v>0</v>
      </c>
      <c r="CB169" s="6">
        <v>0</v>
      </c>
      <c r="CC169" s="6">
        <v>0</v>
      </c>
      <c r="CD169" s="6">
        <v>0</v>
      </c>
      <c r="CE169" s="6">
        <v>0</v>
      </c>
      <c r="CF169" s="6">
        <v>0</v>
      </c>
      <c r="CG169" s="6">
        <v>0</v>
      </c>
      <c r="CH169" s="6">
        <v>0</v>
      </c>
      <c r="CI169" s="6">
        <v>-5</v>
      </c>
      <c r="CJ169" s="7">
        <v>-5</v>
      </c>
      <c r="CK169" s="7">
        <v>-5</v>
      </c>
      <c r="CL169" s="7">
        <v>-5</v>
      </c>
      <c r="CM169" s="6">
        <v>-5</v>
      </c>
      <c r="CN169" s="6">
        <f>IF(EQ169&gt;=70, 5, 0)</f>
        <v>0</v>
      </c>
      <c r="CO169" s="6">
        <v>-5</v>
      </c>
      <c r="CP169" s="6"/>
      <c r="CQ169" s="6">
        <v>-5</v>
      </c>
      <c r="CR169" s="7"/>
      <c r="CS169" s="7">
        <f>IF(FA169&gt;=70, 6, 0)</f>
        <v>0</v>
      </c>
      <c r="CT169" s="7">
        <v>-5</v>
      </c>
      <c r="CU169" s="6"/>
      <c r="CV169" s="7">
        <v>0</v>
      </c>
      <c r="CW169" s="7">
        <v>0</v>
      </c>
      <c r="CX169" s="7">
        <v>25</v>
      </c>
      <c r="CY169" s="7">
        <v>0</v>
      </c>
      <c r="CZ169" s="7">
        <f>IF(AND(DQ169&gt;0,DU169&gt;0),4,0)</f>
        <v>0</v>
      </c>
      <c r="DA169" s="7">
        <f>IF(AND(ED169&gt;0,EI169&gt;0,EN169&gt;0),4,0)</f>
        <v>0</v>
      </c>
      <c r="DB169" s="7">
        <f>IF(SUM(BV169,BX169,CA169,CB169,CD169,CG169,CJ169,CK169,CM169,CO169)&gt;-1,4,0)</f>
        <v>0</v>
      </c>
      <c r="DC169" s="7">
        <f>IF(FA169&gt;0,4,0)</f>
        <v>0</v>
      </c>
      <c r="DD169" s="6">
        <v>5</v>
      </c>
      <c r="DE169" s="10">
        <f>SUM(AR169:DD169)</f>
        <v>-65</v>
      </c>
      <c r="DF169" s="10">
        <v>50</v>
      </c>
      <c r="DG169" s="17">
        <f>DE169+DF169</f>
        <v>-15</v>
      </c>
      <c r="DH169" s="1">
        <v>0</v>
      </c>
      <c r="DI169" s="18">
        <v>0</v>
      </c>
      <c r="DJ169" s="18">
        <v>0</v>
      </c>
      <c r="DK169" s="29">
        <f>AVERAGE(DI169:DJ169)</f>
        <v>0</v>
      </c>
      <c r="DL169" s="1">
        <v>0</v>
      </c>
      <c r="DM169" s="29">
        <v>0</v>
      </c>
      <c r="DN169" s="1">
        <v>0</v>
      </c>
      <c r="DO169" s="1">
        <v>0</v>
      </c>
      <c r="DP169" s="1">
        <f>IF(DO169&gt;68, 68, DO169)</f>
        <v>0</v>
      </c>
      <c r="DQ169" s="1">
        <f>MAX(DN169,DP169)</f>
        <v>0</v>
      </c>
      <c r="DR169" s="29">
        <v>0</v>
      </c>
      <c r="DS169" s="29"/>
      <c r="DT169" s="29">
        <f>IF(DS169&gt;68,68,DS169)</f>
        <v>0</v>
      </c>
      <c r="DU169" s="29">
        <f>MAX(DR169,DT169)</f>
        <v>0</v>
      </c>
      <c r="DV169" s="18">
        <v>0</v>
      </c>
      <c r="DW169" s="18">
        <v>0</v>
      </c>
      <c r="DX169" s="1"/>
      <c r="DY169" s="15">
        <f>AVERAGE(DH169,DK169:DM169, DQ169, DU169)</f>
        <v>0</v>
      </c>
      <c r="DZ169" s="1">
        <v>26.67</v>
      </c>
      <c r="EA169" s="1">
        <v>0</v>
      </c>
      <c r="EB169" s="1">
        <v>0</v>
      </c>
      <c r="EC169" s="1">
        <f>IF(EB169&gt;68,68,EB169)</f>
        <v>0</v>
      </c>
      <c r="ED169" s="1">
        <f>MAX(DZ169:EA169,EC169)</f>
        <v>26.67</v>
      </c>
      <c r="EE169" s="29">
        <v>0</v>
      </c>
      <c r="EF169" s="29">
        <v>0</v>
      </c>
      <c r="EG169" s="29">
        <v>0</v>
      </c>
      <c r="EH169" s="29">
        <f>IF(EG169&gt;68,68,EG169)</f>
        <v>0</v>
      </c>
      <c r="EI169" s="29">
        <f>MAX(EE169:EF169)</f>
        <v>0</v>
      </c>
      <c r="EJ169" s="1">
        <v>0</v>
      </c>
      <c r="EK169" s="1">
        <v>0</v>
      </c>
      <c r="EL169" s="1">
        <v>0</v>
      </c>
      <c r="EM169" s="1">
        <f>IF(EL169&gt;68,68,EL169)</f>
        <v>0</v>
      </c>
      <c r="EN169" s="1">
        <f>MAX(EJ169:EK169,EM169)</f>
        <v>0</v>
      </c>
      <c r="EO169" s="29">
        <v>0</v>
      </c>
      <c r="EP169" s="29">
        <v>0</v>
      </c>
      <c r="EQ169" s="29"/>
      <c r="ER169" s="15">
        <f>AVERAGE(ED169,EI169,EN169,EQ169)</f>
        <v>8.89</v>
      </c>
      <c r="ES169" s="1">
        <v>0</v>
      </c>
      <c r="ET169" s="1">
        <v>0</v>
      </c>
      <c r="EU169" s="1">
        <f>MIN(MAX(ES169:ET169)+0.2*FA169, 100)</f>
        <v>0</v>
      </c>
      <c r="EV169" s="29">
        <v>8.33</v>
      </c>
      <c r="EW169" s="29">
        <v>0</v>
      </c>
      <c r="EX169" s="29">
        <f>MIN(MAX(EV169:EW169)+0.15*FA169, 100)</f>
        <v>8.33</v>
      </c>
      <c r="EY169" s="1">
        <v>0</v>
      </c>
      <c r="EZ169" s="1">
        <v>0</v>
      </c>
      <c r="FA169" s="1">
        <f>MAX(EY169:EZ169)</f>
        <v>0</v>
      </c>
      <c r="FB169" s="15">
        <f>AVERAGE(EU169,EX169,FA169)</f>
        <v>2.7766666666666668</v>
      </c>
      <c r="FC169" s="3">
        <v>0.25</v>
      </c>
      <c r="FD169" s="3">
        <v>0.2</v>
      </c>
      <c r="FE169" s="3">
        <v>0.25</v>
      </c>
      <c r="FF169" s="3">
        <v>0.3</v>
      </c>
      <c r="FG169" s="25">
        <f>MIN(IF(C169="Yes",AQ169+DG169,0),100)</f>
        <v>-14.5</v>
      </c>
      <c r="FH169" s="25">
        <f>IF(FL169&lt;0,FG169+FL169*-4,FG169)</f>
        <v>-13.722000000000001</v>
      </c>
      <c r="FI169" s="25">
        <f>MIN(IF(C169="Yes",AQ169+DY169,0), 100)</f>
        <v>0.5</v>
      </c>
      <c r="FJ169" s="25">
        <f>MIN(IF(C169="Yes",AQ169+ER169,0),100)</f>
        <v>9.39</v>
      </c>
      <c r="FK169" s="25">
        <f>MIN(IF(C169="Yes",AQ169+FB169,0), 100)</f>
        <v>3.2766666666666668</v>
      </c>
      <c r="FL169" s="26">
        <f>FC169*FG169+FD169*FI169+FE169*FJ169+FF169*FK169</f>
        <v>-0.19449999999999978</v>
      </c>
      <c r="FM169" s="26">
        <f>FC169*FH169+FD169*FI169+FE169*FJ169+FF169*FK169</f>
        <v>0</v>
      </c>
    </row>
    <row r="170" spans="1:169" customFormat="1" x14ac:dyDescent="0.3">
      <c r="A170" s="30">
        <v>1402017118</v>
      </c>
      <c r="B170" t="s">
        <v>104</v>
      </c>
      <c r="C170" s="2" t="s">
        <v>107</v>
      </c>
      <c r="D170" s="6"/>
      <c r="E170" s="6"/>
      <c r="F170" s="7">
        <v>1</v>
      </c>
      <c r="G170" s="7"/>
      <c r="H170" s="6"/>
      <c r="I170" s="6"/>
      <c r="J170" s="7"/>
      <c r="K170" s="7"/>
      <c r="L170" s="6"/>
      <c r="M170" s="8"/>
      <c r="N170" s="7"/>
      <c r="O170" s="7"/>
      <c r="P170" s="6"/>
      <c r="Q170" s="8"/>
      <c r="R170" s="7"/>
      <c r="S170" s="7"/>
      <c r="T170" s="6"/>
      <c r="U170" s="16"/>
      <c r="V170" s="7"/>
      <c r="W170" s="7"/>
      <c r="X170" s="6"/>
      <c r="Y170" s="6"/>
      <c r="Z170" s="7"/>
      <c r="AA170" s="7"/>
      <c r="AB170" s="6"/>
      <c r="AC170" s="6"/>
      <c r="AD170" s="7"/>
      <c r="AE170" s="8"/>
      <c r="AF170" s="10">
        <v>14</v>
      </c>
      <c r="AG170" s="10">
        <v>10</v>
      </c>
      <c r="AH170" s="10">
        <f>COUNT(D170:AE170)</f>
        <v>1</v>
      </c>
      <c r="AI170" s="22">
        <f>IF(C170="Yes",(AF170-AH170+(DG170-50)/AG170)/AF170,0)</f>
        <v>0.17857142857142858</v>
      </c>
      <c r="AJ170" s="11">
        <f>SUM(D170:AE170)</f>
        <v>1</v>
      </c>
      <c r="AK170" s="10">
        <f>MAX(AJ170-AL170-AM170,0)*-1</f>
        <v>0</v>
      </c>
      <c r="AL170" s="10">
        <v>10</v>
      </c>
      <c r="AM170" s="10">
        <v>3</v>
      </c>
      <c r="AN170" s="7">
        <f>AJ170+AK170+AO170</f>
        <v>1</v>
      </c>
      <c r="AO170" s="6"/>
      <c r="AP170" s="3">
        <v>0.5</v>
      </c>
      <c r="AQ170" s="15">
        <f>MIN(AN170,AL170)*AP170</f>
        <v>0.5</v>
      </c>
      <c r="AR170" s="6">
        <v>0</v>
      </c>
      <c r="AS170" s="6">
        <v>0</v>
      </c>
      <c r="AT170" s="6">
        <v>-5</v>
      </c>
      <c r="AU170" s="6">
        <v>0</v>
      </c>
      <c r="AV170" s="7"/>
      <c r="AW170" s="7">
        <v>-5</v>
      </c>
      <c r="AX170" s="7"/>
      <c r="AY170" s="7">
        <v>-5</v>
      </c>
      <c r="AZ170" s="6"/>
      <c r="BA170" s="6">
        <v>0</v>
      </c>
      <c r="BB170" s="6"/>
      <c r="BC170" s="6">
        <v>-5</v>
      </c>
      <c r="BD170" s="7"/>
      <c r="BE170" s="7">
        <f>IF(ED170&gt;=70, 5, 0)</f>
        <v>0</v>
      </c>
      <c r="BF170" s="7"/>
      <c r="BG170" s="7"/>
      <c r="BH170" s="7">
        <v>-5</v>
      </c>
      <c r="BI170" s="6"/>
      <c r="BJ170" s="6">
        <f>IF(EU170&gt;=70, 6, 0)</f>
        <v>0</v>
      </c>
      <c r="BK170" s="6">
        <v>-5</v>
      </c>
      <c r="BL170" s="7">
        <v>-5</v>
      </c>
      <c r="BM170" s="7">
        <v>-5</v>
      </c>
      <c r="BN170" s="7">
        <v>-5</v>
      </c>
      <c r="BO170" s="6"/>
      <c r="BP170" s="6">
        <f>IF(EX170&gt;=70, 6, 0)</f>
        <v>0</v>
      </c>
      <c r="BQ170" s="6">
        <v>-5</v>
      </c>
      <c r="BR170" s="7"/>
      <c r="BS170" s="7">
        <v>-5</v>
      </c>
      <c r="BT170" s="7">
        <v>-5</v>
      </c>
      <c r="BU170" s="6">
        <v>5</v>
      </c>
      <c r="BV170" s="6">
        <v>-5</v>
      </c>
      <c r="BW170" s="6">
        <f>IF(EI170&gt;=70, 5, 0)</f>
        <v>0</v>
      </c>
      <c r="BX170" s="6">
        <v>-5</v>
      </c>
      <c r="BY170" s="6">
        <v>0</v>
      </c>
      <c r="BZ170" s="6">
        <v>0</v>
      </c>
      <c r="CA170" s="6">
        <v>0</v>
      </c>
      <c r="CB170" s="6">
        <v>0</v>
      </c>
      <c r="CC170" s="6">
        <v>0</v>
      </c>
      <c r="CD170" s="6">
        <v>0</v>
      </c>
      <c r="CE170" s="6">
        <v>0</v>
      </c>
      <c r="CF170" s="6">
        <v>0</v>
      </c>
      <c r="CG170" s="6">
        <v>0</v>
      </c>
      <c r="CH170" s="6">
        <v>0</v>
      </c>
      <c r="CI170" s="6">
        <v>-5</v>
      </c>
      <c r="CJ170" s="7">
        <v>-5</v>
      </c>
      <c r="CK170" s="7">
        <v>-5</v>
      </c>
      <c r="CL170" s="7">
        <v>-5</v>
      </c>
      <c r="CM170" s="6">
        <v>-5</v>
      </c>
      <c r="CN170" s="6">
        <f>IF(EQ170&gt;=70, 5, 0)</f>
        <v>0</v>
      </c>
      <c r="CO170" s="6">
        <v>-5</v>
      </c>
      <c r="CP170" s="6"/>
      <c r="CQ170" s="6">
        <v>-5</v>
      </c>
      <c r="CR170" s="7"/>
      <c r="CS170" s="7">
        <f>IF(FA170&gt;=70, 6, 0)</f>
        <v>0</v>
      </c>
      <c r="CT170" s="7">
        <v>-5</v>
      </c>
      <c r="CU170" s="6"/>
      <c r="CV170" s="7">
        <v>0</v>
      </c>
      <c r="CW170" s="7">
        <v>0</v>
      </c>
      <c r="CX170" s="7">
        <v>0</v>
      </c>
      <c r="CY170" s="7">
        <v>0</v>
      </c>
      <c r="CZ170" s="7">
        <f>IF(AND(DQ170&gt;0,DU170&gt;0),4,0)</f>
        <v>0</v>
      </c>
      <c r="DA170" s="7">
        <f>IF(AND(ED170&gt;0,EI170&gt;0,EN170&gt;0),4,0)</f>
        <v>0</v>
      </c>
      <c r="DB170" s="7">
        <f>IF(SUM(BV170,BX170,CA170,CB170,CD170,CG170,CJ170,CK170,CM170,CO170)&gt;-1,4,0)</f>
        <v>0</v>
      </c>
      <c r="DC170" s="7">
        <f>IF(FA170&gt;0,4,0)</f>
        <v>0</v>
      </c>
      <c r="DD170" s="6"/>
      <c r="DE170" s="10">
        <f>SUM(AR170:DD170)</f>
        <v>-105</v>
      </c>
      <c r="DF170" s="10">
        <v>50</v>
      </c>
      <c r="DG170" s="17">
        <f>DE170+DF170</f>
        <v>-55</v>
      </c>
      <c r="DH170" s="1">
        <v>0</v>
      </c>
      <c r="DI170" s="18">
        <v>0</v>
      </c>
      <c r="DJ170" s="18">
        <v>0</v>
      </c>
      <c r="DK170" s="29">
        <f>AVERAGE(DI170:DJ170)</f>
        <v>0</v>
      </c>
      <c r="DL170" s="1">
        <v>0</v>
      </c>
      <c r="DM170" s="29">
        <v>0</v>
      </c>
      <c r="DN170" s="1">
        <v>0</v>
      </c>
      <c r="DO170" s="1">
        <v>0</v>
      </c>
      <c r="DP170" s="1">
        <f>IF(DO170&gt;68, 68, DO170)</f>
        <v>0</v>
      </c>
      <c r="DQ170" s="1">
        <f>MAX(DN170,DP170)</f>
        <v>0</v>
      </c>
      <c r="DR170" s="29">
        <v>0</v>
      </c>
      <c r="DS170" s="29"/>
      <c r="DT170" s="29">
        <f>IF(DS170&gt;68,68,DS170)</f>
        <v>0</v>
      </c>
      <c r="DU170" s="29">
        <f>MAX(DR170,DT170)</f>
        <v>0</v>
      </c>
      <c r="DV170" s="18">
        <v>0</v>
      </c>
      <c r="DW170" s="18">
        <v>0</v>
      </c>
      <c r="DX170" s="1"/>
      <c r="DY170" s="15">
        <f>AVERAGE(DH170,DK170:DM170, DQ170, DU170)</f>
        <v>0</v>
      </c>
      <c r="DZ170" s="1">
        <v>26.67</v>
      </c>
      <c r="EA170" s="1">
        <v>0</v>
      </c>
      <c r="EB170" s="1">
        <v>0</v>
      </c>
      <c r="EC170" s="1">
        <f>IF(EB170&gt;68,68,EB170)</f>
        <v>0</v>
      </c>
      <c r="ED170" s="1">
        <f>MAX(DZ170:EA170,EC170)</f>
        <v>26.67</v>
      </c>
      <c r="EE170" s="29">
        <v>0</v>
      </c>
      <c r="EF170" s="29">
        <v>0</v>
      </c>
      <c r="EG170" s="29">
        <v>0</v>
      </c>
      <c r="EH170" s="29">
        <f>IF(EG170&gt;68,68,EG170)</f>
        <v>0</v>
      </c>
      <c r="EI170" s="29">
        <f>MAX(EE170:EF170)</f>
        <v>0</v>
      </c>
      <c r="EJ170" s="1">
        <v>0</v>
      </c>
      <c r="EK170" s="1">
        <v>0</v>
      </c>
      <c r="EL170" s="1">
        <v>0</v>
      </c>
      <c r="EM170" s="1">
        <f>IF(EL170&gt;68,68,EL170)</f>
        <v>0</v>
      </c>
      <c r="EN170" s="1">
        <f>MAX(EJ170:EK170,EM170)</f>
        <v>0</v>
      </c>
      <c r="EO170" s="29">
        <v>0</v>
      </c>
      <c r="EP170" s="29">
        <v>0</v>
      </c>
      <c r="EQ170" s="29"/>
      <c r="ER170" s="15">
        <f>AVERAGE(ED170,EI170,EN170,EQ170)</f>
        <v>8.89</v>
      </c>
      <c r="ES170" s="1">
        <v>0</v>
      </c>
      <c r="ET170" s="1">
        <v>0</v>
      </c>
      <c r="EU170" s="1">
        <f>MIN(MAX(ES170:ET170)+0.2*FA170, 100)</f>
        <v>0</v>
      </c>
      <c r="EV170" s="29">
        <v>0</v>
      </c>
      <c r="EW170" s="29">
        <v>0</v>
      </c>
      <c r="EX170" s="29">
        <f>MIN(MAX(EV170:EW170)+0.15*FA170, 100)</f>
        <v>0</v>
      </c>
      <c r="EY170" s="1">
        <v>0</v>
      </c>
      <c r="EZ170" s="1">
        <v>0</v>
      </c>
      <c r="FA170" s="1">
        <f>MAX(EY170:EZ170)</f>
        <v>0</v>
      </c>
      <c r="FB170" s="15">
        <f>AVERAGE(EU170,EX170,FA170)</f>
        <v>0</v>
      </c>
      <c r="FC170" s="3">
        <v>0.25</v>
      </c>
      <c r="FD170" s="3">
        <v>0.2</v>
      </c>
      <c r="FE170" s="3">
        <v>0.25</v>
      </c>
      <c r="FF170" s="3">
        <v>0.3</v>
      </c>
      <c r="FG170" s="25">
        <f>MIN(IF(C170="Yes",AQ170+DG170,0),100)</f>
        <v>-54.5</v>
      </c>
      <c r="FH170" s="25">
        <f>IF(FL170&lt;0,FG170+FL170*-4,FG170)</f>
        <v>-10.39</v>
      </c>
      <c r="FI170" s="25">
        <f>MIN(IF(C170="Yes",AQ170+DY170,0), 100)</f>
        <v>0.5</v>
      </c>
      <c r="FJ170" s="25">
        <f>MIN(IF(C170="Yes",AQ170+ER170,0),100)</f>
        <v>9.39</v>
      </c>
      <c r="FK170" s="25">
        <f>MIN(IF(C170="Yes",AQ170+FB170,0), 100)</f>
        <v>0.5</v>
      </c>
      <c r="FL170" s="26">
        <f>FC170*FG170+FD170*FI170+FE170*FJ170+FF170*FK170</f>
        <v>-11.0275</v>
      </c>
      <c r="FM170" s="26">
        <f>FC170*FH170+FD170*FI170+FE170*FJ170+FF170*FK170</f>
        <v>0</v>
      </c>
    </row>
    <row r="171" spans="1:169" customFormat="1" x14ac:dyDescent="0.3">
      <c r="A171">
        <v>1402018080</v>
      </c>
      <c r="B171" t="s">
        <v>105</v>
      </c>
      <c r="C171" s="2" t="s">
        <v>107</v>
      </c>
      <c r="D171" s="6"/>
      <c r="E171" s="6"/>
      <c r="F171" s="7"/>
      <c r="G171" s="7"/>
      <c r="H171" s="6">
        <v>0</v>
      </c>
      <c r="I171" s="6"/>
      <c r="J171" s="7"/>
      <c r="K171" s="7"/>
      <c r="L171" s="6"/>
      <c r="M171" s="8"/>
      <c r="N171" s="7"/>
      <c r="O171" s="7"/>
      <c r="P171" s="6"/>
      <c r="Q171" s="8"/>
      <c r="R171" s="7"/>
      <c r="S171" s="7"/>
      <c r="T171" s="6"/>
      <c r="U171" s="6"/>
      <c r="V171" s="7"/>
      <c r="W171" s="7"/>
      <c r="X171" s="6"/>
      <c r="Y171" s="6"/>
      <c r="Z171" s="7"/>
      <c r="AA171" s="7"/>
      <c r="AB171" s="6"/>
      <c r="AC171" s="6"/>
      <c r="AD171" s="7"/>
      <c r="AE171" s="8"/>
      <c r="AF171" s="10">
        <v>14</v>
      </c>
      <c r="AG171" s="10">
        <v>10</v>
      </c>
      <c r="AH171" s="10">
        <f>COUNT(D171:AE171)</f>
        <v>1</v>
      </c>
      <c r="AI171" s="22">
        <f>IF(C171="Yes",(AF171-AH171+(DG171-50)/AG171)/AF171,0)</f>
        <v>0.39999999999999997</v>
      </c>
      <c r="AJ171" s="11">
        <f>SUM(D171:AE171)</f>
        <v>0</v>
      </c>
      <c r="AK171" s="10">
        <f>MAX(AJ171-AL171-AM171,0)*-1</f>
        <v>0</v>
      </c>
      <c r="AL171" s="10">
        <v>10</v>
      </c>
      <c r="AM171" s="10">
        <v>3</v>
      </c>
      <c r="AN171" s="7">
        <f>AJ171+AK171+AO171</f>
        <v>0</v>
      </c>
      <c r="AO171" s="6"/>
      <c r="AP171" s="3">
        <v>0.5</v>
      </c>
      <c r="AQ171" s="15">
        <f>MIN(AN171,AL171)*AP171</f>
        <v>0</v>
      </c>
      <c r="AR171" s="6">
        <v>0</v>
      </c>
      <c r="AS171" s="6">
        <v>0</v>
      </c>
      <c r="AT171" s="6">
        <v>1</v>
      </c>
      <c r="AU171" s="6">
        <v>0</v>
      </c>
      <c r="AV171" s="7"/>
      <c r="AW171" s="7">
        <v>0</v>
      </c>
      <c r="AX171" s="7"/>
      <c r="AY171" s="7">
        <v>0</v>
      </c>
      <c r="AZ171" s="6"/>
      <c r="BA171" s="6">
        <v>-5</v>
      </c>
      <c r="BB171" s="6"/>
      <c r="BC171" s="6">
        <v>0</v>
      </c>
      <c r="BD171" s="7"/>
      <c r="BE171" s="7">
        <f>IF(ED171&gt;=70, 5, 0)</f>
        <v>0</v>
      </c>
      <c r="BF171" s="7"/>
      <c r="BG171" s="7"/>
      <c r="BH171" s="7">
        <v>0</v>
      </c>
      <c r="BI171" s="6"/>
      <c r="BJ171" s="6">
        <f>IF(EU171&gt;=70, 6, 0)</f>
        <v>0</v>
      </c>
      <c r="BK171" s="6">
        <v>-5</v>
      </c>
      <c r="BL171" s="7">
        <v>-5</v>
      </c>
      <c r="BM171" s="7">
        <v>-5</v>
      </c>
      <c r="BN171" s="7">
        <v>-5</v>
      </c>
      <c r="BO171" s="6"/>
      <c r="BP171" s="6">
        <f>IF(EX171&gt;=70, 6, 0)</f>
        <v>0</v>
      </c>
      <c r="BQ171" s="6">
        <v>0</v>
      </c>
      <c r="BR171" s="7"/>
      <c r="BS171" s="7">
        <v>-5</v>
      </c>
      <c r="BT171" s="7">
        <v>-5</v>
      </c>
      <c r="BU171" s="6"/>
      <c r="BV171" s="6">
        <v>-5</v>
      </c>
      <c r="BW171" s="6">
        <f>IF(EI171&gt;=70, 5, 0)</f>
        <v>0</v>
      </c>
      <c r="BX171" s="6">
        <v>-5</v>
      </c>
      <c r="BY171" s="6">
        <v>0</v>
      </c>
      <c r="BZ171" s="6">
        <v>0</v>
      </c>
      <c r="CA171" s="6">
        <v>0</v>
      </c>
      <c r="CB171" s="6">
        <v>0</v>
      </c>
      <c r="CC171" s="6">
        <v>0</v>
      </c>
      <c r="CD171" s="6">
        <v>0</v>
      </c>
      <c r="CE171" s="6">
        <v>0</v>
      </c>
      <c r="CF171" s="6">
        <v>0</v>
      </c>
      <c r="CG171" s="6">
        <v>0</v>
      </c>
      <c r="CH171" s="6">
        <v>0</v>
      </c>
      <c r="CI171" s="6">
        <v>-5</v>
      </c>
      <c r="CJ171" s="7">
        <v>-5</v>
      </c>
      <c r="CK171" s="7">
        <v>-5</v>
      </c>
      <c r="CL171" s="7">
        <v>-5</v>
      </c>
      <c r="CM171" s="6">
        <v>-5</v>
      </c>
      <c r="CN171" s="6">
        <f>IF(EQ171&gt;=70, 5, 0)</f>
        <v>0</v>
      </c>
      <c r="CO171" s="6">
        <v>-5</v>
      </c>
      <c r="CP171" s="6"/>
      <c r="CQ171" s="6">
        <v>-5</v>
      </c>
      <c r="CR171" s="7"/>
      <c r="CS171" s="7">
        <f>IF(FA171&gt;=70, 6, 0)</f>
        <v>0</v>
      </c>
      <c r="CT171" s="7">
        <v>-5</v>
      </c>
      <c r="CU171" s="6"/>
      <c r="CV171" s="7">
        <v>0</v>
      </c>
      <c r="CW171" s="7">
        <v>0</v>
      </c>
      <c r="CX171" s="7">
        <v>10</v>
      </c>
      <c r="CY171" s="7">
        <v>0</v>
      </c>
      <c r="CZ171" s="7">
        <f>IF(AND(DQ171&gt;0,DU171&gt;0),4,0)</f>
        <v>0</v>
      </c>
      <c r="DA171" s="7">
        <f>IF(AND(ED171&gt;0,EI171&gt;0,EN171&gt;0),4,0)</f>
        <v>0</v>
      </c>
      <c r="DB171" s="7">
        <f>IF(SUM(BV171,BX171,CA171,CB171,CD171,CG171,CJ171,CK171,CM171,CO171)&gt;-1,4,0)</f>
        <v>0</v>
      </c>
      <c r="DC171" s="7">
        <f>IF(FA171&gt;0,4,0)</f>
        <v>0</v>
      </c>
      <c r="DD171" s="6"/>
      <c r="DE171" s="10">
        <f>SUM(AR171:DD171)</f>
        <v>-74</v>
      </c>
      <c r="DF171" s="10">
        <v>50</v>
      </c>
      <c r="DG171" s="17">
        <f>DE171+DF171</f>
        <v>-24</v>
      </c>
      <c r="DH171" s="1">
        <v>28.57</v>
      </c>
      <c r="DI171" s="18">
        <v>0</v>
      </c>
      <c r="DJ171" s="18">
        <v>0</v>
      </c>
      <c r="DK171" s="29">
        <f>AVERAGE(DI171:DJ171)</f>
        <v>0</v>
      </c>
      <c r="DL171" s="1">
        <v>0</v>
      </c>
      <c r="DM171" s="29">
        <v>35</v>
      </c>
      <c r="DN171" s="1">
        <v>0</v>
      </c>
      <c r="DO171" s="1">
        <v>0</v>
      </c>
      <c r="DP171" s="1">
        <f>IF(DO171&gt;68, 68, DO171)</f>
        <v>0</v>
      </c>
      <c r="DQ171" s="1">
        <f>MAX(DN171,DP171)</f>
        <v>0</v>
      </c>
      <c r="DR171" s="29">
        <v>0</v>
      </c>
      <c r="DS171" s="29"/>
      <c r="DT171" s="29">
        <f>IF(DS171&gt;68,68,DS171)</f>
        <v>0</v>
      </c>
      <c r="DU171" s="29">
        <f>MAX(DR171,DT171)</f>
        <v>0</v>
      </c>
      <c r="DV171" s="18">
        <v>0</v>
      </c>
      <c r="DW171" s="18">
        <v>0</v>
      </c>
      <c r="DX171" s="1"/>
      <c r="DY171" s="15">
        <f>AVERAGE(DH171,DK171:DM171, DQ171, DU171)</f>
        <v>10.595000000000001</v>
      </c>
      <c r="DZ171" s="1">
        <v>0</v>
      </c>
      <c r="EA171" s="1">
        <v>0</v>
      </c>
      <c r="EB171" s="1">
        <v>0</v>
      </c>
      <c r="EC171" s="1">
        <f>IF(EB171&gt;68,68,EB171)</f>
        <v>0</v>
      </c>
      <c r="ED171" s="1">
        <f>MAX(DZ171:EA171,EC171)</f>
        <v>0</v>
      </c>
      <c r="EE171" s="29">
        <v>0</v>
      </c>
      <c r="EF171" s="29">
        <v>0</v>
      </c>
      <c r="EG171" s="29">
        <v>0</v>
      </c>
      <c r="EH171" s="29">
        <f>IF(EG171&gt;68,68,EG171)</f>
        <v>0</v>
      </c>
      <c r="EI171" s="29">
        <f>MAX(EE171:EF171)</f>
        <v>0</v>
      </c>
      <c r="EJ171" s="1">
        <v>0</v>
      </c>
      <c r="EK171" s="1">
        <v>0</v>
      </c>
      <c r="EL171" s="1">
        <v>0</v>
      </c>
      <c r="EM171" s="1">
        <f>IF(EL171&gt;68,68,EL171)</f>
        <v>0</v>
      </c>
      <c r="EN171" s="1">
        <f>MAX(EJ171:EK171,EM171)</f>
        <v>0</v>
      </c>
      <c r="EO171" s="29">
        <v>0</v>
      </c>
      <c r="EP171" s="29">
        <v>0</v>
      </c>
      <c r="EQ171" s="29"/>
      <c r="ER171" s="15">
        <f>AVERAGE(ED171,EI171,EN171,EQ171)</f>
        <v>0</v>
      </c>
      <c r="ES171" s="1">
        <v>0</v>
      </c>
      <c r="ET171" s="1">
        <v>0</v>
      </c>
      <c r="EU171" s="1">
        <f>MIN(MAX(ES171:ET171)+0.2*FA171, 100)</f>
        <v>0</v>
      </c>
      <c r="EV171" s="29">
        <v>0</v>
      </c>
      <c r="EW171" s="29">
        <v>0</v>
      </c>
      <c r="EX171" s="29">
        <f>MIN(MAX(EV171:EW171)+0.15*FA171, 100)</f>
        <v>0</v>
      </c>
      <c r="EY171" s="1">
        <v>0</v>
      </c>
      <c r="EZ171" s="1">
        <v>0</v>
      </c>
      <c r="FA171" s="1">
        <f>MAX(EY171:EZ171)</f>
        <v>0</v>
      </c>
      <c r="FB171" s="15">
        <f>AVERAGE(EU171,EX171,FA171)</f>
        <v>0</v>
      </c>
      <c r="FC171" s="3">
        <v>0.25</v>
      </c>
      <c r="FD171" s="3">
        <v>0.2</v>
      </c>
      <c r="FE171" s="3">
        <v>0.25</v>
      </c>
      <c r="FF171" s="3">
        <v>0.3</v>
      </c>
      <c r="FG171" s="25">
        <f>MIN(IF(C171="Yes",AQ171+DG171,0),100)</f>
        <v>-24</v>
      </c>
      <c r="FH171" s="25">
        <f>IF(FL171&lt;0,FG171+FL171*-4,FG171)</f>
        <v>-8.4760000000000009</v>
      </c>
      <c r="FI171" s="25">
        <f>MIN(IF(C171="Yes",AQ171+DY171,0), 100)</f>
        <v>10.595000000000001</v>
      </c>
      <c r="FJ171" s="25">
        <f>MIN(IF(C171="Yes",AQ171+ER171,0),100)</f>
        <v>0</v>
      </c>
      <c r="FK171" s="25">
        <f>MIN(IF(C171="Yes",AQ171+FB171,0), 100)</f>
        <v>0</v>
      </c>
      <c r="FL171" s="26">
        <f>FC171*FG171+FD171*FI171+FE171*FJ171+FF171*FK171</f>
        <v>-3.8809999999999998</v>
      </c>
      <c r="FM171" s="26">
        <f>FC171*FH171+FD171*FI171+FE171*FJ171+FF171*FK171</f>
        <v>0</v>
      </c>
    </row>
    <row r="172" spans="1:169" customFormat="1" x14ac:dyDescent="0.3">
      <c r="A172">
        <v>1402018129</v>
      </c>
      <c r="B172" t="s">
        <v>105</v>
      </c>
      <c r="C172" s="2" t="s">
        <v>107</v>
      </c>
      <c r="D172" s="6">
        <v>1</v>
      </c>
      <c r="E172" s="6"/>
      <c r="F172" s="7"/>
      <c r="G172" s="7"/>
      <c r="H172" s="6">
        <v>1</v>
      </c>
      <c r="I172" s="6"/>
      <c r="J172" s="7"/>
      <c r="K172" s="7"/>
      <c r="L172" s="6"/>
      <c r="M172" s="8"/>
      <c r="N172" s="7"/>
      <c r="O172" s="7"/>
      <c r="P172" s="6"/>
      <c r="Q172" s="8"/>
      <c r="R172" s="7"/>
      <c r="S172" s="7"/>
      <c r="T172" s="6"/>
      <c r="U172" s="6"/>
      <c r="V172" s="7"/>
      <c r="W172" s="7"/>
      <c r="X172" s="6"/>
      <c r="Y172" s="6"/>
      <c r="Z172" s="7"/>
      <c r="AA172" s="7"/>
      <c r="AB172" s="6"/>
      <c r="AC172" s="6"/>
      <c r="AD172" s="7"/>
      <c r="AE172" s="8"/>
      <c r="AF172" s="10">
        <v>14</v>
      </c>
      <c r="AG172" s="10">
        <v>10</v>
      </c>
      <c r="AH172" s="10">
        <f>COUNT(D172:AE172)</f>
        <v>2</v>
      </c>
      <c r="AI172" s="22">
        <f>IF(C172="Yes",(AF172-AH172+(DG172-50)/AG172)/AF172,0)</f>
        <v>0.10714285714285714</v>
      </c>
      <c r="AJ172" s="11">
        <f>SUM(D172:AE172)</f>
        <v>2</v>
      </c>
      <c r="AK172" s="10">
        <f>MAX(AJ172-AL172-AM172,0)*-1</f>
        <v>0</v>
      </c>
      <c r="AL172" s="10">
        <v>10</v>
      </c>
      <c r="AM172" s="10">
        <v>3</v>
      </c>
      <c r="AN172" s="7">
        <f>AJ172+AK172+AO172</f>
        <v>2</v>
      </c>
      <c r="AO172" s="6"/>
      <c r="AP172" s="3">
        <v>0.5</v>
      </c>
      <c r="AQ172" s="15">
        <f>MIN(AN172,AL172)*AP172</f>
        <v>1</v>
      </c>
      <c r="AR172" s="6">
        <v>0</v>
      </c>
      <c r="AS172" s="6">
        <v>0</v>
      </c>
      <c r="AT172" s="6">
        <v>-5</v>
      </c>
      <c r="AU172" s="6">
        <v>0</v>
      </c>
      <c r="AV172" s="7"/>
      <c r="AW172" s="7">
        <v>-5</v>
      </c>
      <c r="AX172" s="7"/>
      <c r="AY172" s="7">
        <v>-5</v>
      </c>
      <c r="AZ172" s="6"/>
      <c r="BA172" s="6">
        <v>0</v>
      </c>
      <c r="BB172" s="6"/>
      <c r="BC172" s="6">
        <v>0</v>
      </c>
      <c r="BD172" s="7"/>
      <c r="BE172" s="7">
        <f>IF(ED172&gt;=70, 5, 0)</f>
        <v>0</v>
      </c>
      <c r="BF172" s="7"/>
      <c r="BG172" s="7"/>
      <c r="BH172" s="7">
        <v>-5</v>
      </c>
      <c r="BI172" s="6"/>
      <c r="BJ172" s="6">
        <f>IF(EU172&gt;=70, 6, 0)</f>
        <v>0</v>
      </c>
      <c r="BK172" s="6">
        <v>-5</v>
      </c>
      <c r="BL172" s="7">
        <v>-5</v>
      </c>
      <c r="BM172" s="7">
        <v>-5</v>
      </c>
      <c r="BN172" s="7">
        <v>-5</v>
      </c>
      <c r="BO172" s="6"/>
      <c r="BP172" s="6">
        <f>IF(EX172&gt;=70, 6, 0)</f>
        <v>0</v>
      </c>
      <c r="BQ172" s="6">
        <v>-5</v>
      </c>
      <c r="BR172" s="7"/>
      <c r="BS172" s="7">
        <v>-5</v>
      </c>
      <c r="BT172" s="7">
        <v>-5</v>
      </c>
      <c r="BU172" s="6"/>
      <c r="BV172" s="6">
        <v>-5</v>
      </c>
      <c r="BW172" s="6">
        <f>IF(EI172&gt;=70, 5, 0)</f>
        <v>0</v>
      </c>
      <c r="BX172" s="6">
        <v>-5</v>
      </c>
      <c r="BY172" s="6">
        <v>0</v>
      </c>
      <c r="BZ172" s="6">
        <v>0</v>
      </c>
      <c r="CA172" s="6">
        <v>0</v>
      </c>
      <c r="CB172" s="6">
        <v>0</v>
      </c>
      <c r="CC172" s="6">
        <v>0</v>
      </c>
      <c r="CD172" s="6">
        <v>0</v>
      </c>
      <c r="CE172" s="6">
        <v>0</v>
      </c>
      <c r="CF172" s="6">
        <v>0</v>
      </c>
      <c r="CG172" s="6">
        <v>0</v>
      </c>
      <c r="CH172" s="6">
        <v>0</v>
      </c>
      <c r="CI172" s="6">
        <v>-5</v>
      </c>
      <c r="CJ172" s="7">
        <v>-5</v>
      </c>
      <c r="CK172" s="7">
        <v>-5</v>
      </c>
      <c r="CL172" s="7">
        <v>-5</v>
      </c>
      <c r="CM172" s="6">
        <v>-5</v>
      </c>
      <c r="CN172" s="6">
        <f>IF(EQ172&gt;=70, 5, 0)</f>
        <v>0</v>
      </c>
      <c r="CO172" s="6">
        <v>-5</v>
      </c>
      <c r="CP172" s="6"/>
      <c r="CQ172" s="6">
        <v>-5</v>
      </c>
      <c r="CR172" s="7"/>
      <c r="CS172" s="7">
        <f>IF(FA172&gt;=70, 6, 0)</f>
        <v>0</v>
      </c>
      <c r="CT172" s="7">
        <v>-5</v>
      </c>
      <c r="CU172" s="6"/>
      <c r="CV172" s="7">
        <v>0</v>
      </c>
      <c r="CW172" s="7">
        <v>0</v>
      </c>
      <c r="CX172" s="7">
        <v>0</v>
      </c>
      <c r="CY172" s="7">
        <v>0</v>
      </c>
      <c r="CZ172" s="7">
        <f>IF(AND(DQ172&gt;0,DU172&gt;0),4,0)</f>
        <v>0</v>
      </c>
      <c r="DA172" s="7">
        <f>IF(AND(ED172&gt;0,EI172&gt;0,EN172&gt;0),4,0)</f>
        <v>0</v>
      </c>
      <c r="DB172" s="7">
        <f>IF(SUM(BV172,BX172,CA172,CB172,CD172,CG172,CJ172,CK172,CM172,CO172)&gt;-1,4,0)</f>
        <v>0</v>
      </c>
      <c r="DC172" s="7">
        <f>IF(FA172&gt;0,4,0)</f>
        <v>0</v>
      </c>
      <c r="DD172" s="6"/>
      <c r="DE172" s="10">
        <f>SUM(AR172:DD172)</f>
        <v>-105</v>
      </c>
      <c r="DF172" s="10">
        <v>50</v>
      </c>
      <c r="DG172" s="17">
        <f>DE172+DF172</f>
        <v>-55</v>
      </c>
      <c r="DH172" s="1">
        <v>0</v>
      </c>
      <c r="DI172" s="18">
        <v>0</v>
      </c>
      <c r="DJ172" s="18">
        <v>0</v>
      </c>
      <c r="DK172" s="29">
        <f>AVERAGE(DI172:DJ172)</f>
        <v>0</v>
      </c>
      <c r="DL172" s="1">
        <v>0</v>
      </c>
      <c r="DM172" s="29">
        <v>0</v>
      </c>
      <c r="DN172" s="1">
        <v>0</v>
      </c>
      <c r="DO172" s="1">
        <v>0</v>
      </c>
      <c r="DP172" s="1">
        <f>IF(DO172&gt;68, 68, DO172)</f>
        <v>0</v>
      </c>
      <c r="DQ172" s="1">
        <f>MAX(DN172,DP172)</f>
        <v>0</v>
      </c>
      <c r="DR172" s="29">
        <v>0</v>
      </c>
      <c r="DS172" s="29"/>
      <c r="DT172" s="29">
        <f>IF(DS172&gt;68,68,DS172)</f>
        <v>0</v>
      </c>
      <c r="DU172" s="29">
        <f>MAX(DR172,DT172)</f>
        <v>0</v>
      </c>
      <c r="DV172" s="18">
        <v>0</v>
      </c>
      <c r="DW172" s="18">
        <v>0</v>
      </c>
      <c r="DX172" s="1"/>
      <c r="DY172" s="15">
        <f>AVERAGE(DH172,DK172:DM172, DQ172, DU172)</f>
        <v>0</v>
      </c>
      <c r="DZ172" s="1">
        <v>0</v>
      </c>
      <c r="EA172" s="1">
        <v>0</v>
      </c>
      <c r="EB172" s="1">
        <v>0</v>
      </c>
      <c r="EC172" s="1">
        <f>IF(EB172&gt;68,68,EB172)</f>
        <v>0</v>
      </c>
      <c r="ED172" s="1">
        <f>MAX(DZ172:EA172,EC172)</f>
        <v>0</v>
      </c>
      <c r="EE172" s="29">
        <v>0</v>
      </c>
      <c r="EF172" s="29">
        <v>0</v>
      </c>
      <c r="EG172" s="29">
        <v>0</v>
      </c>
      <c r="EH172" s="29">
        <f>IF(EG172&gt;68,68,EG172)</f>
        <v>0</v>
      </c>
      <c r="EI172" s="29">
        <f>MAX(EE172:EF172)</f>
        <v>0</v>
      </c>
      <c r="EJ172" s="1">
        <v>0</v>
      </c>
      <c r="EK172" s="1">
        <v>0</v>
      </c>
      <c r="EL172" s="1">
        <v>0</v>
      </c>
      <c r="EM172" s="1">
        <f>IF(EL172&gt;68,68,EL172)</f>
        <v>0</v>
      </c>
      <c r="EN172" s="1">
        <f>MAX(EJ172:EK172,EM172)</f>
        <v>0</v>
      </c>
      <c r="EO172" s="29">
        <v>0</v>
      </c>
      <c r="EP172" s="29">
        <v>0</v>
      </c>
      <c r="EQ172" s="29"/>
      <c r="ER172" s="15">
        <f>AVERAGE(ED172,EI172,EN172,EQ172)</f>
        <v>0</v>
      </c>
      <c r="ES172" s="1">
        <v>0</v>
      </c>
      <c r="ET172" s="1">
        <v>0</v>
      </c>
      <c r="EU172" s="1">
        <f>MIN(MAX(ES172:ET172)+0.2*FA172, 100)</f>
        <v>0</v>
      </c>
      <c r="EV172" s="29">
        <v>0</v>
      </c>
      <c r="EW172" s="29">
        <v>0</v>
      </c>
      <c r="EX172" s="29">
        <f>MIN(MAX(EV172:EW172)+0.15*FA172, 100)</f>
        <v>0</v>
      </c>
      <c r="EY172" s="1">
        <v>0</v>
      </c>
      <c r="EZ172" s="1">
        <v>0</v>
      </c>
      <c r="FA172" s="1">
        <f>MAX(EY172:EZ172)</f>
        <v>0</v>
      </c>
      <c r="FB172" s="15">
        <f>AVERAGE(EU172,EX172,FA172)</f>
        <v>0</v>
      </c>
      <c r="FC172" s="3">
        <v>0.25</v>
      </c>
      <c r="FD172" s="3">
        <v>0.2</v>
      </c>
      <c r="FE172" s="3">
        <v>0.25</v>
      </c>
      <c r="FF172" s="3">
        <v>0.3</v>
      </c>
      <c r="FG172" s="25">
        <f>MIN(IF(C172="Yes",AQ172+DG172,0),100)</f>
        <v>-54</v>
      </c>
      <c r="FH172" s="25">
        <f>IF(FL172&lt;0,FG172+FL172*-4,FG172)</f>
        <v>-3</v>
      </c>
      <c r="FI172" s="25">
        <f>MIN(IF(C172="Yes",AQ172+DY172,0), 100)</f>
        <v>1</v>
      </c>
      <c r="FJ172" s="25">
        <f>MIN(IF(C172="Yes",AQ172+ER172,0),100)</f>
        <v>1</v>
      </c>
      <c r="FK172" s="25">
        <f>MIN(IF(C172="Yes",AQ172+FB172,0), 100)</f>
        <v>1</v>
      </c>
      <c r="FL172" s="26">
        <f>FC172*FG172+FD172*FI172+FE172*FJ172+FF172*FK172</f>
        <v>-12.75</v>
      </c>
      <c r="FM172" s="26">
        <f>FC172*FH172+FD172*FI172+FE172*FJ172+FF172*FK172</f>
        <v>0</v>
      </c>
    </row>
    <row r="173" spans="1:169" customFormat="1" x14ac:dyDescent="0.3">
      <c r="A173">
        <v>1402018134</v>
      </c>
      <c r="B173" t="s">
        <v>106</v>
      </c>
      <c r="C173" s="2" t="s">
        <v>107</v>
      </c>
      <c r="D173" s="6"/>
      <c r="E173" s="6"/>
      <c r="F173" s="7"/>
      <c r="G173" s="7"/>
      <c r="H173" s="6"/>
      <c r="I173" s="6"/>
      <c r="J173" s="7"/>
      <c r="K173" s="7"/>
      <c r="L173" s="6"/>
      <c r="M173" s="8"/>
      <c r="N173" s="7"/>
      <c r="O173" s="7"/>
      <c r="P173" s="6"/>
      <c r="Q173" s="8"/>
      <c r="R173" s="7"/>
      <c r="S173" s="7"/>
      <c r="T173" s="6"/>
      <c r="U173" s="6"/>
      <c r="V173" s="7"/>
      <c r="W173" s="7"/>
      <c r="X173" s="6"/>
      <c r="Y173" s="6"/>
      <c r="Z173" s="7"/>
      <c r="AA173" s="7"/>
      <c r="AB173" s="6"/>
      <c r="AC173" s="6"/>
      <c r="AD173" s="7"/>
      <c r="AE173" s="8"/>
      <c r="AF173" s="10">
        <v>14</v>
      </c>
      <c r="AG173" s="10">
        <v>10</v>
      </c>
      <c r="AH173" s="10">
        <f>COUNT(D173:AE173)</f>
        <v>0</v>
      </c>
      <c r="AI173" s="22">
        <f>IF(C173="Yes",(AF173-AH173+(DG173-50)/AG173)/AF173,0)</f>
        <v>0.2857142857142857</v>
      </c>
      <c r="AJ173" s="11">
        <f>SUM(D173:AE173)</f>
        <v>0</v>
      </c>
      <c r="AK173" s="10">
        <f>MAX(AJ173-AL173-AM173,0)*-1</f>
        <v>0</v>
      </c>
      <c r="AL173" s="10">
        <v>10</v>
      </c>
      <c r="AM173" s="10">
        <v>3</v>
      </c>
      <c r="AN173" s="7">
        <f>AJ173+AK173+AO173</f>
        <v>0</v>
      </c>
      <c r="AO173" s="6"/>
      <c r="AP173" s="3">
        <v>0.5</v>
      </c>
      <c r="AQ173" s="15">
        <f>MIN(AN173,AL173)*AP173</f>
        <v>0</v>
      </c>
      <c r="AR173" s="6">
        <v>0</v>
      </c>
      <c r="AS173" s="6">
        <v>0</v>
      </c>
      <c r="AT173" s="6">
        <v>-5</v>
      </c>
      <c r="AU173" s="6">
        <v>0</v>
      </c>
      <c r="AV173" s="7"/>
      <c r="AW173" s="7">
        <v>0</v>
      </c>
      <c r="AX173" s="7"/>
      <c r="AY173" s="7">
        <v>-5</v>
      </c>
      <c r="AZ173" s="6"/>
      <c r="BA173" s="6">
        <v>0</v>
      </c>
      <c r="BB173" s="6"/>
      <c r="BC173" s="6">
        <v>0</v>
      </c>
      <c r="BD173" s="7"/>
      <c r="BE173" s="7">
        <f>IF(ED173&gt;=70, 5, 0)</f>
        <v>0</v>
      </c>
      <c r="BF173" s="7"/>
      <c r="BG173" s="7"/>
      <c r="BH173" s="7">
        <v>-5</v>
      </c>
      <c r="BI173" s="6"/>
      <c r="BJ173" s="6">
        <f>IF(EU173&gt;=70, 6, 0)</f>
        <v>0</v>
      </c>
      <c r="BK173" s="6">
        <v>-5</v>
      </c>
      <c r="BL173" s="7">
        <v>-5</v>
      </c>
      <c r="BM173" s="7">
        <v>-5</v>
      </c>
      <c r="BN173" s="7">
        <v>-5</v>
      </c>
      <c r="BO173" s="6"/>
      <c r="BP173" s="6">
        <f>IF(EX173&gt;=70, 6, 0)</f>
        <v>0</v>
      </c>
      <c r="BQ173" s="6">
        <v>-5</v>
      </c>
      <c r="BR173" s="7"/>
      <c r="BS173" s="7">
        <v>-5</v>
      </c>
      <c r="BT173" s="7">
        <v>-5</v>
      </c>
      <c r="BU173" s="6"/>
      <c r="BV173" s="6">
        <v>-5</v>
      </c>
      <c r="BW173" s="6">
        <f>IF(EI173&gt;=70, 5, 0)</f>
        <v>0</v>
      </c>
      <c r="BX173" s="6">
        <v>-5</v>
      </c>
      <c r="BY173" s="6">
        <v>0</v>
      </c>
      <c r="BZ173" s="6">
        <v>0</v>
      </c>
      <c r="CA173" s="6">
        <v>0</v>
      </c>
      <c r="CB173" s="6">
        <v>0</v>
      </c>
      <c r="CC173" s="6">
        <v>0</v>
      </c>
      <c r="CD173" s="6">
        <v>0</v>
      </c>
      <c r="CE173" s="6">
        <v>0</v>
      </c>
      <c r="CF173" s="6">
        <v>0</v>
      </c>
      <c r="CG173" s="6">
        <v>0</v>
      </c>
      <c r="CH173" s="6">
        <v>0</v>
      </c>
      <c r="CI173" s="6">
        <v>-5</v>
      </c>
      <c r="CJ173" s="7">
        <v>-5</v>
      </c>
      <c r="CK173" s="7">
        <v>-5</v>
      </c>
      <c r="CL173" s="7">
        <v>-5</v>
      </c>
      <c r="CM173" s="6">
        <v>-5</v>
      </c>
      <c r="CN173" s="6">
        <f>IF(EQ173&gt;=70, 5, 0)</f>
        <v>0</v>
      </c>
      <c r="CO173" s="6">
        <v>-5</v>
      </c>
      <c r="CP173" s="6"/>
      <c r="CQ173" s="6">
        <v>-5</v>
      </c>
      <c r="CR173" s="7"/>
      <c r="CS173" s="7">
        <f>IF(FA173&gt;=70, 6, 0)</f>
        <v>0</v>
      </c>
      <c r="CT173" s="7">
        <v>-5</v>
      </c>
      <c r="CU173" s="6"/>
      <c r="CV173" s="7">
        <v>0</v>
      </c>
      <c r="CW173" s="7">
        <v>0</v>
      </c>
      <c r="CX173" s="7">
        <v>0</v>
      </c>
      <c r="CY173" s="7">
        <v>0</v>
      </c>
      <c r="CZ173" s="7">
        <f>IF(AND(DQ173&gt;0,DU173&gt;0),4,0)</f>
        <v>0</v>
      </c>
      <c r="DA173" s="7">
        <f>IF(AND(ED173&gt;0,EI173&gt;0,EN173&gt;0),4,0)</f>
        <v>0</v>
      </c>
      <c r="DB173" s="7">
        <f>IF(SUM(BV173,BX173,CA173,CB173,CD173,CG173,CJ173,CK173,CM173,CO173)&gt;-1,4,0)</f>
        <v>0</v>
      </c>
      <c r="DC173" s="7">
        <f>IF(FA173&gt;0,4,0)</f>
        <v>0</v>
      </c>
      <c r="DD173" s="6"/>
      <c r="DE173" s="10">
        <f>SUM(AR173:DD173)</f>
        <v>-100</v>
      </c>
      <c r="DF173" s="10">
        <v>50</v>
      </c>
      <c r="DG173" s="17">
        <f>DE173+DF173</f>
        <v>-50</v>
      </c>
      <c r="DH173" s="1">
        <v>0</v>
      </c>
      <c r="DI173" s="18">
        <v>0</v>
      </c>
      <c r="DJ173" s="18">
        <v>0</v>
      </c>
      <c r="DK173" s="29">
        <f>AVERAGE(DI173:DJ173)</f>
        <v>0</v>
      </c>
      <c r="DL173" s="1">
        <v>0</v>
      </c>
      <c r="DM173" s="29">
        <v>85</v>
      </c>
      <c r="DN173" s="1">
        <v>0</v>
      </c>
      <c r="DO173" s="1">
        <v>0</v>
      </c>
      <c r="DP173" s="1">
        <f>IF(DO173&gt;68, 68, DO173)</f>
        <v>0</v>
      </c>
      <c r="DQ173" s="1">
        <f>MAX(DN173,DP173)</f>
        <v>0</v>
      </c>
      <c r="DR173" s="29">
        <v>0</v>
      </c>
      <c r="DS173" s="29"/>
      <c r="DT173" s="29">
        <f>IF(DS173&gt;68,68,DS173)</f>
        <v>0</v>
      </c>
      <c r="DU173" s="29">
        <f>MAX(DR173,DT173)</f>
        <v>0</v>
      </c>
      <c r="DV173" s="18">
        <v>0</v>
      </c>
      <c r="DW173" s="18">
        <v>0</v>
      </c>
      <c r="DX173" s="1"/>
      <c r="DY173" s="15">
        <f>AVERAGE(DH173,DK173:DM173, DQ173, DU173)</f>
        <v>14.166666666666666</v>
      </c>
      <c r="DZ173" s="1">
        <v>0</v>
      </c>
      <c r="EA173" s="1">
        <v>0</v>
      </c>
      <c r="EB173" s="1">
        <v>0</v>
      </c>
      <c r="EC173" s="1">
        <f>IF(EB173&gt;68,68,EB173)</f>
        <v>0</v>
      </c>
      <c r="ED173" s="1">
        <f>MAX(DZ173:EA173,EC173)</f>
        <v>0</v>
      </c>
      <c r="EE173" s="29">
        <v>0</v>
      </c>
      <c r="EF173" s="29">
        <v>0</v>
      </c>
      <c r="EG173" s="29">
        <v>13.33</v>
      </c>
      <c r="EH173" s="29">
        <f>IF(EG173&gt;68,68,EG173)</f>
        <v>13.33</v>
      </c>
      <c r="EI173" s="29">
        <f>MAX(EE173:EF173)</f>
        <v>0</v>
      </c>
      <c r="EJ173" s="1">
        <v>0</v>
      </c>
      <c r="EK173" s="1">
        <v>0</v>
      </c>
      <c r="EL173" s="1">
        <v>0</v>
      </c>
      <c r="EM173" s="1">
        <f>IF(EL173&gt;68,68,EL173)</f>
        <v>0</v>
      </c>
      <c r="EN173" s="1">
        <f>MAX(EJ173:EK173,EM173)</f>
        <v>0</v>
      </c>
      <c r="EO173" s="29">
        <v>0</v>
      </c>
      <c r="EP173" s="29">
        <v>0</v>
      </c>
      <c r="EQ173" s="29"/>
      <c r="ER173" s="15">
        <f>AVERAGE(ED173,EI173,EN173,EQ173)</f>
        <v>0</v>
      </c>
      <c r="ES173" s="1">
        <v>0</v>
      </c>
      <c r="ET173" s="1">
        <v>0</v>
      </c>
      <c r="EU173" s="1">
        <f>MIN(MAX(ES173:ET173)+0.2*FA173, 100)</f>
        <v>0</v>
      </c>
      <c r="EV173" s="29">
        <v>50</v>
      </c>
      <c r="EW173" s="29">
        <v>0</v>
      </c>
      <c r="EX173" s="29">
        <f>MIN(MAX(EV173:EW173)+0.15*FA173, 100)</f>
        <v>50</v>
      </c>
      <c r="EY173" s="1">
        <v>0</v>
      </c>
      <c r="EZ173" s="1">
        <v>0</v>
      </c>
      <c r="FA173" s="1">
        <f>MAX(EY173:EZ173)</f>
        <v>0</v>
      </c>
      <c r="FB173" s="15">
        <f>AVERAGE(EU173,EX173,FA173)</f>
        <v>16.666666666666668</v>
      </c>
      <c r="FC173" s="3">
        <v>0.25</v>
      </c>
      <c r="FD173" s="3">
        <v>0.2</v>
      </c>
      <c r="FE173" s="3">
        <v>0.25</v>
      </c>
      <c r="FF173" s="3">
        <v>0.3</v>
      </c>
      <c r="FG173" s="25">
        <f>MIN(IF(C173="Yes",AQ173+DG173,0),100)</f>
        <v>-50</v>
      </c>
      <c r="FH173" s="25">
        <f>IF(FL173&lt;0,FG173+FL173*-4,FG173)</f>
        <v>-31.333333333333336</v>
      </c>
      <c r="FI173" s="25">
        <f>MIN(IF(C173="Yes",AQ173+DY173,0), 100)</f>
        <v>14.166666666666666</v>
      </c>
      <c r="FJ173" s="25">
        <f>MIN(IF(C173="Yes",AQ173+ER173,0),100)</f>
        <v>0</v>
      </c>
      <c r="FK173" s="25">
        <f>MIN(IF(C173="Yes",AQ173+FB173,0), 100)</f>
        <v>16.666666666666668</v>
      </c>
      <c r="FL173" s="26">
        <f>FC173*FG173+FD173*FI173+FE173*FJ173+FF173*FK173</f>
        <v>-4.6666666666666661</v>
      </c>
      <c r="FM173" s="26">
        <f>FC173*FH173+FD173*FI173+FE173*FJ173+FF173*FK173</f>
        <v>0</v>
      </c>
    </row>
    <row r="174" spans="1:169" customFormat="1" x14ac:dyDescent="0.3">
      <c r="A174">
        <v>1402019004</v>
      </c>
      <c r="B174" t="s">
        <v>105</v>
      </c>
      <c r="C174" s="2" t="s">
        <v>107</v>
      </c>
      <c r="D174" s="6"/>
      <c r="E174" s="6"/>
      <c r="F174" s="7"/>
      <c r="G174" s="7"/>
      <c r="H174" s="6"/>
      <c r="I174" s="6"/>
      <c r="J174" s="7"/>
      <c r="K174" s="7"/>
      <c r="L174" s="6"/>
      <c r="M174" s="8"/>
      <c r="N174" s="7"/>
      <c r="O174" s="7"/>
      <c r="P174" s="6"/>
      <c r="Q174" s="8"/>
      <c r="R174" s="7"/>
      <c r="S174" s="7"/>
      <c r="T174" s="6"/>
      <c r="U174" s="6"/>
      <c r="V174" s="7"/>
      <c r="W174" s="7"/>
      <c r="X174" s="6"/>
      <c r="Y174" s="6"/>
      <c r="Z174" s="7"/>
      <c r="AA174" s="7"/>
      <c r="AB174" s="6"/>
      <c r="AC174" s="6"/>
      <c r="AD174" s="7"/>
      <c r="AE174" s="8"/>
      <c r="AF174" s="10">
        <v>14</v>
      </c>
      <c r="AG174" s="10">
        <v>10</v>
      </c>
      <c r="AH174" s="10">
        <f>COUNT(D174:AE174)</f>
        <v>0</v>
      </c>
      <c r="AI174" s="22">
        <f>IF(C174="Yes",(AF174-AH174+(DG174-50)/AG174)/AF174,0)</f>
        <v>0.2857142857142857</v>
      </c>
      <c r="AJ174" s="11">
        <f>SUM(D174:AE174)</f>
        <v>0</v>
      </c>
      <c r="AK174" s="10">
        <f>MAX(AJ174-AL174-AM174,0)*-1</f>
        <v>0</v>
      </c>
      <c r="AL174" s="10">
        <v>10</v>
      </c>
      <c r="AM174" s="10">
        <v>3</v>
      </c>
      <c r="AN174" s="7">
        <f>AJ174+AK174+AO174</f>
        <v>0</v>
      </c>
      <c r="AO174" s="6"/>
      <c r="AP174" s="3">
        <v>0.5</v>
      </c>
      <c r="AQ174" s="15">
        <f>MIN(AN174,AL174)*AP174</f>
        <v>0</v>
      </c>
      <c r="AR174" s="6">
        <v>0</v>
      </c>
      <c r="AS174" s="6">
        <v>0</v>
      </c>
      <c r="AT174" s="6">
        <v>-5</v>
      </c>
      <c r="AU174" s="6">
        <v>0</v>
      </c>
      <c r="AV174" s="7"/>
      <c r="AW174" s="7">
        <v>-5</v>
      </c>
      <c r="AX174" s="7"/>
      <c r="AY174" s="7">
        <v>-5</v>
      </c>
      <c r="AZ174" s="6"/>
      <c r="BA174" s="6">
        <v>-5</v>
      </c>
      <c r="BB174" s="6"/>
      <c r="BC174" s="6">
        <v>-5</v>
      </c>
      <c r="BD174" s="7"/>
      <c r="BE174" s="7">
        <f>IF(ED174&gt;=70, 5, 0)</f>
        <v>0</v>
      </c>
      <c r="BF174" s="7"/>
      <c r="BG174" s="7"/>
      <c r="BH174" s="7">
        <v>-5</v>
      </c>
      <c r="BI174" s="6"/>
      <c r="BJ174" s="6">
        <f>IF(EU174&gt;=70, 6, 0)</f>
        <v>0</v>
      </c>
      <c r="BK174" s="6">
        <v>-5</v>
      </c>
      <c r="BL174" s="7">
        <v>0</v>
      </c>
      <c r="BM174" s="7">
        <v>-5</v>
      </c>
      <c r="BN174" s="7">
        <v>-5</v>
      </c>
      <c r="BO174" s="6"/>
      <c r="BP174" s="6">
        <f>IF(EX174&gt;=70, 6, 0)</f>
        <v>0</v>
      </c>
      <c r="BQ174" s="6">
        <v>-5</v>
      </c>
      <c r="BR174" s="7"/>
      <c r="BS174" s="7">
        <v>-5</v>
      </c>
      <c r="BT174" s="7">
        <v>-5</v>
      </c>
      <c r="BU174" s="6"/>
      <c r="BV174" s="6">
        <v>0</v>
      </c>
      <c r="BW174" s="6">
        <f>IF(EI174&gt;=70, 5, 0)</f>
        <v>0</v>
      </c>
      <c r="BX174" s="6">
        <v>0</v>
      </c>
      <c r="BY174" s="6">
        <v>0</v>
      </c>
      <c r="BZ174" s="6">
        <v>0</v>
      </c>
      <c r="CA174" s="6">
        <v>0</v>
      </c>
      <c r="CB174" s="6">
        <v>0</v>
      </c>
      <c r="CC174" s="6">
        <v>0</v>
      </c>
      <c r="CD174" s="6">
        <v>0</v>
      </c>
      <c r="CE174" s="6">
        <v>0</v>
      </c>
      <c r="CF174" s="6">
        <v>0</v>
      </c>
      <c r="CG174" s="6">
        <v>0</v>
      </c>
      <c r="CH174" s="6">
        <v>0</v>
      </c>
      <c r="CI174" s="6">
        <v>-5</v>
      </c>
      <c r="CJ174" s="7">
        <v>-5</v>
      </c>
      <c r="CK174" s="7">
        <v>-5</v>
      </c>
      <c r="CL174" s="7">
        <v>-5</v>
      </c>
      <c r="CM174" s="6">
        <v>-5</v>
      </c>
      <c r="CN174" s="6">
        <f>IF(EQ174&gt;=70, 5, 0)</f>
        <v>0</v>
      </c>
      <c r="CO174" s="6">
        <v>-5</v>
      </c>
      <c r="CP174" s="6"/>
      <c r="CQ174" s="6">
        <v>-5</v>
      </c>
      <c r="CR174" s="7"/>
      <c r="CS174" s="7">
        <f>IF(FA174&gt;=70, 6, 0)</f>
        <v>0</v>
      </c>
      <c r="CT174" s="7">
        <v>-5</v>
      </c>
      <c r="CU174" s="6"/>
      <c r="CV174" s="7">
        <v>0</v>
      </c>
      <c r="CW174" s="7">
        <v>0</v>
      </c>
      <c r="CX174" s="7">
        <v>0</v>
      </c>
      <c r="CY174" s="7">
        <v>0</v>
      </c>
      <c r="CZ174" s="7">
        <f>IF(AND(DQ174&gt;0,DU174&gt;0),4,0)</f>
        <v>0</v>
      </c>
      <c r="DA174" s="7">
        <f>IF(AND(ED174&gt;0,EI174&gt;0,EN174&gt;0),4,0)</f>
        <v>0</v>
      </c>
      <c r="DB174" s="7">
        <f>IF(SUM(BV174,BX174,CA174,CB174,CD174,CG174,CJ174,CK174,CM174,CO174)&gt;-1,4,0)</f>
        <v>0</v>
      </c>
      <c r="DC174" s="7">
        <f>IF(FA174&gt;0,4,0)</f>
        <v>0</v>
      </c>
      <c r="DD174" s="6"/>
      <c r="DE174" s="10">
        <f>SUM(AR174:DD174)</f>
        <v>-100</v>
      </c>
      <c r="DF174" s="10">
        <v>50</v>
      </c>
      <c r="DG174" s="17">
        <f>DE174+DF174</f>
        <v>-50</v>
      </c>
      <c r="DH174" s="1">
        <v>0</v>
      </c>
      <c r="DI174" s="18">
        <v>0</v>
      </c>
      <c r="DJ174" s="18">
        <v>0</v>
      </c>
      <c r="DK174" s="29">
        <f>AVERAGE(DI174:DJ174)</f>
        <v>0</v>
      </c>
      <c r="DL174" s="1">
        <v>0</v>
      </c>
      <c r="DM174" s="29">
        <v>0</v>
      </c>
      <c r="DN174" s="1">
        <v>0</v>
      </c>
      <c r="DO174" s="1">
        <v>0</v>
      </c>
      <c r="DP174" s="1">
        <f>IF(DO174&gt;68, 68, DO174)</f>
        <v>0</v>
      </c>
      <c r="DQ174" s="1">
        <f>MAX(DN174,DP174)</f>
        <v>0</v>
      </c>
      <c r="DR174" s="29">
        <v>0</v>
      </c>
      <c r="DS174" s="29"/>
      <c r="DT174" s="29">
        <f>IF(DS174&gt;68,68,DS174)</f>
        <v>0</v>
      </c>
      <c r="DU174" s="29">
        <f>MAX(DR174,DT174)</f>
        <v>0</v>
      </c>
      <c r="DV174" s="18">
        <v>0</v>
      </c>
      <c r="DW174" s="18">
        <v>0</v>
      </c>
      <c r="DX174" s="1"/>
      <c r="DY174" s="15">
        <f>AVERAGE(DH174,DK174:DM174, DQ174, DU174)</f>
        <v>0</v>
      </c>
      <c r="DZ174" s="1">
        <v>0</v>
      </c>
      <c r="EA174" s="1">
        <v>0</v>
      </c>
      <c r="EB174" s="1">
        <v>0</v>
      </c>
      <c r="EC174" s="1">
        <f>IF(EB174&gt;68,68,EB174)</f>
        <v>0</v>
      </c>
      <c r="ED174" s="1">
        <f>MAX(DZ174:EA174,EC174)</f>
        <v>0</v>
      </c>
      <c r="EE174" s="29">
        <v>0</v>
      </c>
      <c r="EF174" s="29">
        <v>0</v>
      </c>
      <c r="EG174" s="29">
        <v>0</v>
      </c>
      <c r="EH174" s="29">
        <f>IF(EG174&gt;68,68,EG174)</f>
        <v>0</v>
      </c>
      <c r="EI174" s="29">
        <f>MAX(EE174:EF174)</f>
        <v>0</v>
      </c>
      <c r="EJ174" s="1">
        <v>0</v>
      </c>
      <c r="EK174" s="1">
        <v>0</v>
      </c>
      <c r="EL174" s="1">
        <v>0</v>
      </c>
      <c r="EM174" s="1">
        <f>IF(EL174&gt;68,68,EL174)</f>
        <v>0</v>
      </c>
      <c r="EN174" s="1">
        <f>MAX(EJ174:EK174,EM174)</f>
        <v>0</v>
      </c>
      <c r="EO174" s="29">
        <v>0</v>
      </c>
      <c r="EP174" s="29">
        <v>0</v>
      </c>
      <c r="EQ174" s="29"/>
      <c r="ER174" s="15">
        <f>AVERAGE(ED174,EI174,EN174,EQ174)</f>
        <v>0</v>
      </c>
      <c r="ES174" s="1">
        <v>0</v>
      </c>
      <c r="ET174" s="1">
        <v>0</v>
      </c>
      <c r="EU174" s="1">
        <f>MIN(MAX(ES174:ET174)+0.2*FA174, 100)</f>
        <v>0</v>
      </c>
      <c r="EV174" s="29">
        <v>0</v>
      </c>
      <c r="EW174" s="29">
        <v>0</v>
      </c>
      <c r="EX174" s="29">
        <f>MIN(MAX(EV174:EW174)+0.15*FA174, 100)</f>
        <v>0</v>
      </c>
      <c r="EY174" s="1">
        <v>0</v>
      </c>
      <c r="EZ174" s="1">
        <v>0</v>
      </c>
      <c r="FA174" s="1">
        <f>MAX(EY174:EZ174)</f>
        <v>0</v>
      </c>
      <c r="FB174" s="15">
        <f>AVERAGE(EU174,EX174,FA174)</f>
        <v>0</v>
      </c>
      <c r="FC174" s="3">
        <v>0.25</v>
      </c>
      <c r="FD174" s="3">
        <v>0.2</v>
      </c>
      <c r="FE174" s="3">
        <v>0.25</v>
      </c>
      <c r="FF174" s="3">
        <v>0.3</v>
      </c>
      <c r="FG174" s="25">
        <f>MIN(IF(C174="Yes",AQ174+DG174,0),100)</f>
        <v>-50</v>
      </c>
      <c r="FH174" s="25">
        <f>IF(FL174&lt;0,FG174+FL174*-4,FG174)</f>
        <v>0</v>
      </c>
      <c r="FI174" s="25">
        <f>MIN(IF(C174="Yes",AQ174+DY174,0), 100)</f>
        <v>0</v>
      </c>
      <c r="FJ174" s="25">
        <f>MIN(IF(C174="Yes",AQ174+ER174,0),100)</f>
        <v>0</v>
      </c>
      <c r="FK174" s="25">
        <f>MIN(IF(C174="Yes",AQ174+FB174,0), 100)</f>
        <v>0</v>
      </c>
      <c r="FL174" s="26">
        <f>FC174*FG174+FD174*FI174+FE174*FJ174+FF174*FK174</f>
        <v>-12.5</v>
      </c>
      <c r="FM174" s="26">
        <f>FC174*FH174+FD174*FI174+FE174*FJ174+FF174*FK174</f>
        <v>0</v>
      </c>
    </row>
    <row r="175" spans="1:169" customFormat="1" x14ac:dyDescent="0.3">
      <c r="A175">
        <v>1402019010</v>
      </c>
      <c r="B175" t="s">
        <v>105</v>
      </c>
      <c r="C175" s="2" t="s">
        <v>107</v>
      </c>
      <c r="D175" s="6"/>
      <c r="E175" s="6"/>
      <c r="F175" s="7"/>
      <c r="G175" s="7"/>
      <c r="H175" s="6">
        <v>0</v>
      </c>
      <c r="I175" s="6"/>
      <c r="J175" s="7"/>
      <c r="K175" s="7"/>
      <c r="L175" s="6"/>
      <c r="M175" s="8"/>
      <c r="N175" s="7"/>
      <c r="O175" s="7"/>
      <c r="P175" s="6"/>
      <c r="Q175" s="8"/>
      <c r="R175" s="7"/>
      <c r="S175" s="7"/>
      <c r="T175" s="6"/>
      <c r="U175" s="6"/>
      <c r="V175" s="7"/>
      <c r="W175" s="7"/>
      <c r="X175" s="6"/>
      <c r="Y175" s="6"/>
      <c r="Z175" s="7"/>
      <c r="AA175" s="7"/>
      <c r="AB175" s="6"/>
      <c r="AC175" s="6"/>
      <c r="AD175" s="7"/>
      <c r="AE175" s="8"/>
      <c r="AF175" s="10">
        <v>14</v>
      </c>
      <c r="AG175" s="10">
        <v>10</v>
      </c>
      <c r="AH175" s="10">
        <f>COUNT(D175:AE175)</f>
        <v>1</v>
      </c>
      <c r="AI175" s="22">
        <f>IF(C175="Yes",(AF175-AH175+(DG175-50)/AG175)/AF175,0)</f>
        <v>0.32857142857142857</v>
      </c>
      <c r="AJ175" s="11">
        <f>SUM(D175:AE175)</f>
        <v>0</v>
      </c>
      <c r="AK175" s="10">
        <f>MAX(AJ175-AL175-AM175,0)*-1</f>
        <v>0</v>
      </c>
      <c r="AL175" s="10">
        <v>10</v>
      </c>
      <c r="AM175" s="10">
        <v>3</v>
      </c>
      <c r="AN175" s="7">
        <f>AJ175+AK175+AO175</f>
        <v>0</v>
      </c>
      <c r="AO175" s="6"/>
      <c r="AP175" s="3">
        <v>0.5</v>
      </c>
      <c r="AQ175" s="15">
        <f>MIN(AN175,AL175)*AP175</f>
        <v>0</v>
      </c>
      <c r="AR175" s="6">
        <v>0</v>
      </c>
      <c r="AS175" s="6">
        <v>0</v>
      </c>
      <c r="AT175" s="6">
        <v>1</v>
      </c>
      <c r="AU175" s="6">
        <v>0</v>
      </c>
      <c r="AV175" s="7"/>
      <c r="AW175" s="7">
        <v>0</v>
      </c>
      <c r="AX175" s="7"/>
      <c r="AY175" s="7">
        <v>0</v>
      </c>
      <c r="AZ175" s="6"/>
      <c r="BA175" s="6">
        <v>-5</v>
      </c>
      <c r="BB175" s="6"/>
      <c r="BC175" s="6">
        <v>-5</v>
      </c>
      <c r="BD175" s="7"/>
      <c r="BE175" s="7">
        <f>IF(ED175&gt;=70, 5, 0)</f>
        <v>0</v>
      </c>
      <c r="BF175" s="7"/>
      <c r="BG175" s="7"/>
      <c r="BH175" s="7">
        <v>-5</v>
      </c>
      <c r="BI175" s="6"/>
      <c r="BJ175" s="6">
        <f>IF(EU175&gt;=70, 6, 0)</f>
        <v>0</v>
      </c>
      <c r="BK175" s="6">
        <v>-5</v>
      </c>
      <c r="BL175" s="7">
        <v>0</v>
      </c>
      <c r="BM175" s="7">
        <v>-5</v>
      </c>
      <c r="BN175" s="7">
        <v>-5</v>
      </c>
      <c r="BO175" s="6"/>
      <c r="BP175" s="6">
        <f>IF(EX175&gt;=70, 6, 0)</f>
        <v>0</v>
      </c>
      <c r="BQ175" s="6">
        <v>-5</v>
      </c>
      <c r="BR175" s="7"/>
      <c r="BS175" s="7">
        <v>-5</v>
      </c>
      <c r="BT175" s="7">
        <v>-5</v>
      </c>
      <c r="BU175" s="6"/>
      <c r="BV175" s="6">
        <v>-5</v>
      </c>
      <c r="BW175" s="6">
        <f>IF(EI175&gt;=70, 5, 0)</f>
        <v>0</v>
      </c>
      <c r="BX175" s="6">
        <v>-5</v>
      </c>
      <c r="BY175" s="6">
        <v>0</v>
      </c>
      <c r="BZ175" s="6">
        <v>0</v>
      </c>
      <c r="CA175" s="6">
        <v>0</v>
      </c>
      <c r="CB175" s="6">
        <v>0</v>
      </c>
      <c r="CC175" s="6">
        <v>0</v>
      </c>
      <c r="CD175" s="6">
        <v>0</v>
      </c>
      <c r="CE175" s="6">
        <v>0</v>
      </c>
      <c r="CF175" s="6">
        <v>0</v>
      </c>
      <c r="CG175" s="6">
        <v>0</v>
      </c>
      <c r="CH175" s="6">
        <v>0</v>
      </c>
      <c r="CI175" s="6">
        <v>-5</v>
      </c>
      <c r="CJ175" s="7">
        <v>-5</v>
      </c>
      <c r="CK175" s="7">
        <v>-5</v>
      </c>
      <c r="CL175" s="7">
        <v>-5</v>
      </c>
      <c r="CM175" s="6">
        <v>-5</v>
      </c>
      <c r="CN175" s="6">
        <f>IF(EQ175&gt;=70, 5, 0)</f>
        <v>0</v>
      </c>
      <c r="CO175" s="6">
        <v>-5</v>
      </c>
      <c r="CP175" s="6"/>
      <c r="CQ175" s="6">
        <v>-5</v>
      </c>
      <c r="CR175" s="7"/>
      <c r="CS175" s="7">
        <f>IF(FA175&gt;=70, 6, 0)</f>
        <v>0</v>
      </c>
      <c r="CT175" s="7">
        <v>-5</v>
      </c>
      <c r="CU175" s="6"/>
      <c r="CV175" s="7">
        <v>0</v>
      </c>
      <c r="CW175" s="7">
        <v>0</v>
      </c>
      <c r="CX175" s="7">
        <v>10</v>
      </c>
      <c r="CY175" s="7">
        <v>0</v>
      </c>
      <c r="CZ175" s="7">
        <f>IF(AND(DQ175&gt;0,DU175&gt;0),4,0)</f>
        <v>0</v>
      </c>
      <c r="DA175" s="7">
        <f>IF(AND(ED175&gt;0,EI175&gt;0,EN175&gt;0),4,0)</f>
        <v>0</v>
      </c>
      <c r="DB175" s="7">
        <f>IF(SUM(BV175,BX175,CA175,CB175,CD175,CG175,CJ175,CK175,CM175,CO175)&gt;-1,4,0)</f>
        <v>0</v>
      </c>
      <c r="DC175" s="7">
        <f>IF(FA175&gt;0,4,0)</f>
        <v>0</v>
      </c>
      <c r="DD175" s="6"/>
      <c r="DE175" s="10">
        <f>SUM(AR175:DD175)</f>
        <v>-84</v>
      </c>
      <c r="DF175" s="10">
        <v>50</v>
      </c>
      <c r="DG175" s="17">
        <f>DE175+DF175</f>
        <v>-34</v>
      </c>
      <c r="DH175" s="1">
        <v>31.43</v>
      </c>
      <c r="DI175" s="18">
        <v>0</v>
      </c>
      <c r="DJ175" s="18">
        <v>0</v>
      </c>
      <c r="DK175" s="29">
        <f>AVERAGE(DI175:DJ175)</f>
        <v>0</v>
      </c>
      <c r="DL175" s="1">
        <v>0</v>
      </c>
      <c r="DM175" s="29">
        <v>0</v>
      </c>
      <c r="DN175" s="1">
        <v>0</v>
      </c>
      <c r="DO175" s="1">
        <v>0</v>
      </c>
      <c r="DP175" s="1">
        <f>IF(DO175&gt;68, 68, DO175)</f>
        <v>0</v>
      </c>
      <c r="DQ175" s="1">
        <f>MAX(DN175,DP175)</f>
        <v>0</v>
      </c>
      <c r="DR175" s="29">
        <v>0</v>
      </c>
      <c r="DS175" s="29"/>
      <c r="DT175" s="29">
        <f>IF(DS175&gt;68,68,DS175)</f>
        <v>0</v>
      </c>
      <c r="DU175" s="29">
        <f>MAX(DR175,DT175)</f>
        <v>0</v>
      </c>
      <c r="DV175" s="18">
        <v>0</v>
      </c>
      <c r="DW175" s="18">
        <v>0</v>
      </c>
      <c r="DX175" s="1"/>
      <c r="DY175" s="15">
        <f>AVERAGE(DH175,DK175:DM175, DQ175, DU175)</f>
        <v>5.2383333333333333</v>
      </c>
      <c r="DZ175" s="1">
        <v>33.33</v>
      </c>
      <c r="EA175" s="1">
        <v>0</v>
      </c>
      <c r="EB175" s="1">
        <v>0</v>
      </c>
      <c r="EC175" s="1">
        <f>IF(EB175&gt;68,68,EB175)</f>
        <v>0</v>
      </c>
      <c r="ED175" s="1">
        <f>MAX(DZ175:EA175,EC175)</f>
        <v>33.33</v>
      </c>
      <c r="EE175" s="29">
        <v>0</v>
      </c>
      <c r="EF175" s="29">
        <v>0</v>
      </c>
      <c r="EG175" s="29">
        <v>0</v>
      </c>
      <c r="EH175" s="29">
        <f>IF(EG175&gt;68,68,EG175)</f>
        <v>0</v>
      </c>
      <c r="EI175" s="29">
        <f>MAX(EE175:EF175)</f>
        <v>0</v>
      </c>
      <c r="EJ175" s="1">
        <v>0</v>
      </c>
      <c r="EK175" s="1">
        <v>0</v>
      </c>
      <c r="EL175" s="1">
        <v>0</v>
      </c>
      <c r="EM175" s="1">
        <f>IF(EL175&gt;68,68,EL175)</f>
        <v>0</v>
      </c>
      <c r="EN175" s="1">
        <f>MAX(EJ175:EK175,EM175)</f>
        <v>0</v>
      </c>
      <c r="EO175" s="29">
        <v>0</v>
      </c>
      <c r="EP175" s="29">
        <v>0</v>
      </c>
      <c r="EQ175" s="29"/>
      <c r="ER175" s="15">
        <f>AVERAGE(ED175,EI175,EN175,EQ175)</f>
        <v>11.11</v>
      </c>
      <c r="ES175" s="1">
        <v>0</v>
      </c>
      <c r="ET175" s="1">
        <v>0</v>
      </c>
      <c r="EU175" s="1">
        <f>MIN(MAX(ES175:ET175)+0.2*FA175, 100)</f>
        <v>0</v>
      </c>
      <c r="EV175" s="29">
        <v>8.33</v>
      </c>
      <c r="EW175" s="29">
        <v>0</v>
      </c>
      <c r="EX175" s="29">
        <f>MIN(MAX(EV175:EW175)+0.15*FA175, 100)</f>
        <v>8.33</v>
      </c>
      <c r="EY175" s="1">
        <v>0</v>
      </c>
      <c r="EZ175" s="1">
        <v>0</v>
      </c>
      <c r="FA175" s="1">
        <f>MAX(EY175:EZ175)</f>
        <v>0</v>
      </c>
      <c r="FB175" s="15">
        <f>AVERAGE(EU175,EX175,FA175)</f>
        <v>2.7766666666666668</v>
      </c>
      <c r="FC175" s="3">
        <v>0.25</v>
      </c>
      <c r="FD175" s="3">
        <v>0.2</v>
      </c>
      <c r="FE175" s="3">
        <v>0.25</v>
      </c>
      <c r="FF175" s="3">
        <v>0.3</v>
      </c>
      <c r="FG175" s="25">
        <f>MIN(IF(C175="Yes",AQ175+DG175,0),100)</f>
        <v>-34</v>
      </c>
      <c r="FH175" s="25">
        <f>IF(FL175&lt;0,FG175+FL175*-4,FG175)</f>
        <v>-18.632666666666665</v>
      </c>
      <c r="FI175" s="25">
        <f>MIN(IF(C175="Yes",AQ175+DY175,0), 100)</f>
        <v>5.2383333333333333</v>
      </c>
      <c r="FJ175" s="25">
        <f>MIN(IF(C175="Yes",AQ175+ER175,0),100)</f>
        <v>11.11</v>
      </c>
      <c r="FK175" s="25">
        <f>MIN(IF(C175="Yes",AQ175+FB175,0), 100)</f>
        <v>2.7766666666666668</v>
      </c>
      <c r="FL175" s="26">
        <f>FC175*FG175+FD175*FI175+FE175*FJ175+FF175*FK175</f>
        <v>-3.8418333333333337</v>
      </c>
      <c r="FM175" s="26">
        <f>FC175*FH175+FD175*FI175+FE175*FJ175+FF175*FK175</f>
        <v>0</v>
      </c>
    </row>
    <row r="176" spans="1:169" customFormat="1" x14ac:dyDescent="0.3">
      <c r="A176">
        <v>1402019017</v>
      </c>
      <c r="B176" t="s">
        <v>105</v>
      </c>
      <c r="C176" s="2" t="s">
        <v>108</v>
      </c>
      <c r="D176" s="6"/>
      <c r="E176" s="6"/>
      <c r="F176" s="7"/>
      <c r="G176" s="7"/>
      <c r="H176" s="6"/>
      <c r="I176" s="6"/>
      <c r="J176" s="7"/>
      <c r="K176" s="7"/>
      <c r="L176" s="6"/>
      <c r="M176" s="8"/>
      <c r="N176" s="7"/>
      <c r="O176" s="7"/>
      <c r="P176" s="6"/>
      <c r="Q176" s="8"/>
      <c r="R176" s="7"/>
      <c r="S176" s="7"/>
      <c r="T176" s="6"/>
      <c r="U176" s="6"/>
      <c r="V176" s="7"/>
      <c r="W176" s="7"/>
      <c r="X176" s="6"/>
      <c r="Y176" s="6"/>
      <c r="Z176" s="7"/>
      <c r="AA176" s="7"/>
      <c r="AB176" s="6"/>
      <c r="AC176" s="6"/>
      <c r="AD176" s="7"/>
      <c r="AE176" s="8"/>
      <c r="AF176" s="10">
        <v>14</v>
      </c>
      <c r="AG176" s="10">
        <v>10</v>
      </c>
      <c r="AH176" s="10">
        <f>COUNT(D176:AE176)</f>
        <v>0</v>
      </c>
      <c r="AI176" s="22">
        <f>IF(C176="Yes",(AF176-AH176+(DG176-50)/AG176)/AF176,0)</f>
        <v>0</v>
      </c>
      <c r="AJ176" s="11">
        <f>SUM(D176:AE176)</f>
        <v>0</v>
      </c>
      <c r="AK176" s="10">
        <f>MAX(AJ176-AL176-AM176,0)*-1</f>
        <v>0</v>
      </c>
      <c r="AL176" s="10">
        <v>10</v>
      </c>
      <c r="AM176" s="10">
        <v>3</v>
      </c>
      <c r="AN176" s="7">
        <f>AJ176+AK176+AO176</f>
        <v>0</v>
      </c>
      <c r="AO176" s="6"/>
      <c r="AP176" s="3">
        <v>0.5</v>
      </c>
      <c r="AQ176" s="15">
        <f>MIN(AN176,AL176)*AP176</f>
        <v>0</v>
      </c>
      <c r="AR176" s="6">
        <v>0</v>
      </c>
      <c r="AS176" s="6">
        <v>0</v>
      </c>
      <c r="AT176" s="6">
        <v>-5</v>
      </c>
      <c r="AU176" s="6">
        <v>0</v>
      </c>
      <c r="AV176" s="7">
        <v>-5</v>
      </c>
      <c r="AW176" s="7">
        <v>-5</v>
      </c>
      <c r="AX176" s="7"/>
      <c r="AY176" s="7">
        <v>-5</v>
      </c>
      <c r="AZ176" s="6"/>
      <c r="BA176" s="6">
        <v>-5</v>
      </c>
      <c r="BB176" s="6"/>
      <c r="BC176" s="6">
        <v>-5</v>
      </c>
      <c r="BD176" s="7"/>
      <c r="BE176" s="7">
        <f>IF(ED176&gt;=70, 5, 0)</f>
        <v>0</v>
      </c>
      <c r="BF176" s="7"/>
      <c r="BG176" s="7"/>
      <c r="BH176" s="7">
        <v>-5</v>
      </c>
      <c r="BI176" s="6"/>
      <c r="BJ176" s="6">
        <f>IF(EU176&gt;=70, 6, 0)</f>
        <v>0</v>
      </c>
      <c r="BK176" s="6">
        <v>-5</v>
      </c>
      <c r="BL176" s="7">
        <v>-5</v>
      </c>
      <c r="BM176" s="7">
        <v>-5</v>
      </c>
      <c r="BN176" s="7">
        <v>-5</v>
      </c>
      <c r="BO176" s="6">
        <v>2</v>
      </c>
      <c r="BP176" s="6">
        <f>IF(EX176&gt;=70, 6, 0)</f>
        <v>0</v>
      </c>
      <c r="BQ176" s="6">
        <v>-5</v>
      </c>
      <c r="BR176" s="7"/>
      <c r="BS176" s="7">
        <v>-5</v>
      </c>
      <c r="BT176" s="7">
        <v>-5</v>
      </c>
      <c r="BU176" s="6"/>
      <c r="BV176" s="6">
        <v>-5</v>
      </c>
      <c r="BW176" s="6">
        <f>IF(EI176&gt;=70, 5, 0)</f>
        <v>0</v>
      </c>
      <c r="BX176" s="6">
        <v>-5</v>
      </c>
      <c r="BY176" s="6">
        <v>0</v>
      </c>
      <c r="BZ176" s="6">
        <v>0</v>
      </c>
      <c r="CA176" s="6">
        <v>0</v>
      </c>
      <c r="CB176" s="6">
        <v>0</v>
      </c>
      <c r="CC176" s="6">
        <v>0</v>
      </c>
      <c r="CD176" s="6">
        <v>0</v>
      </c>
      <c r="CE176" s="6">
        <v>0</v>
      </c>
      <c r="CF176" s="6">
        <v>0</v>
      </c>
      <c r="CG176" s="6">
        <v>0</v>
      </c>
      <c r="CH176" s="6">
        <v>0</v>
      </c>
      <c r="CI176" s="6">
        <v>-5</v>
      </c>
      <c r="CJ176" s="7">
        <v>-5</v>
      </c>
      <c r="CK176" s="7">
        <v>-5</v>
      </c>
      <c r="CL176" s="7">
        <v>-5</v>
      </c>
      <c r="CM176" s="6">
        <v>-5</v>
      </c>
      <c r="CN176" s="6">
        <f>IF(EQ176&gt;=70, 5, 0)</f>
        <v>0</v>
      </c>
      <c r="CO176" s="6">
        <v>-5</v>
      </c>
      <c r="CP176" s="6"/>
      <c r="CQ176" s="6">
        <v>-5</v>
      </c>
      <c r="CR176" s="7"/>
      <c r="CS176" s="7">
        <f>IF(FA176&gt;=70, 6, 0)</f>
        <v>0</v>
      </c>
      <c r="CT176" s="7">
        <v>-5</v>
      </c>
      <c r="CU176" s="6"/>
      <c r="CV176" s="7">
        <v>0</v>
      </c>
      <c r="CW176" s="7">
        <v>0</v>
      </c>
      <c r="CX176" s="7">
        <v>0</v>
      </c>
      <c r="CY176" s="7">
        <v>0</v>
      </c>
      <c r="CZ176" s="7">
        <f>IF(AND(DQ176&gt;0,DU176&gt;0),4,0)</f>
        <v>0</v>
      </c>
      <c r="DA176" s="7">
        <f>IF(AND(ED176&gt;0,EI176&gt;0,EN176&gt;0),4,0)</f>
        <v>0</v>
      </c>
      <c r="DB176" s="7">
        <f>IF(SUM(BV176,BX176,CA176,CB176,CD176,CG176,CJ176,CK176,CM176,CO176)&gt;-1,4,0)</f>
        <v>0</v>
      </c>
      <c r="DC176" s="7">
        <f>IF(FA176&gt;0,4,0)</f>
        <v>0</v>
      </c>
      <c r="DD176" s="6"/>
      <c r="DE176" s="10">
        <f>SUM(AR176:DD176)</f>
        <v>-118</v>
      </c>
      <c r="DF176" s="10">
        <v>50</v>
      </c>
      <c r="DG176" s="17">
        <f>DE176+DF176</f>
        <v>-68</v>
      </c>
      <c r="DH176" s="1">
        <v>0</v>
      </c>
      <c r="DI176" s="18">
        <v>0</v>
      </c>
      <c r="DJ176" s="18">
        <v>0</v>
      </c>
      <c r="DK176" s="29">
        <f>AVERAGE(DI176:DJ176)</f>
        <v>0</v>
      </c>
      <c r="DL176" s="1">
        <v>0</v>
      </c>
      <c r="DM176" s="29">
        <v>0</v>
      </c>
      <c r="DN176" s="1">
        <v>0</v>
      </c>
      <c r="DO176" s="1">
        <v>0</v>
      </c>
      <c r="DP176" s="1">
        <f>IF(DO176&gt;68, 68, DO176)</f>
        <v>0</v>
      </c>
      <c r="DQ176" s="1">
        <f>MAX(DN176,DP176)</f>
        <v>0</v>
      </c>
      <c r="DR176" s="29">
        <v>0</v>
      </c>
      <c r="DS176" s="29"/>
      <c r="DT176" s="29">
        <f>IF(DS176&gt;68,68,DS176)</f>
        <v>0</v>
      </c>
      <c r="DU176" s="29">
        <f>MAX(DR176,DT176)</f>
        <v>0</v>
      </c>
      <c r="DV176" s="18">
        <v>0</v>
      </c>
      <c r="DW176" s="18">
        <v>0</v>
      </c>
      <c r="DX176" s="1"/>
      <c r="DY176" s="15">
        <f>AVERAGE(DH176,DK176:DM176, DQ176, DU176)</f>
        <v>0</v>
      </c>
      <c r="DZ176" s="1">
        <v>0</v>
      </c>
      <c r="EA176" s="1">
        <v>0</v>
      </c>
      <c r="EB176" s="1">
        <v>0</v>
      </c>
      <c r="EC176" s="1">
        <f>IF(EB176&gt;68,68,EB176)</f>
        <v>0</v>
      </c>
      <c r="ED176" s="1">
        <f>MAX(DZ176:EA176,EC176)</f>
        <v>0</v>
      </c>
      <c r="EE176" s="29">
        <v>0</v>
      </c>
      <c r="EF176" s="29">
        <v>0</v>
      </c>
      <c r="EG176" s="29">
        <v>0</v>
      </c>
      <c r="EH176" s="29">
        <f>IF(EG176&gt;68,68,EG176)</f>
        <v>0</v>
      </c>
      <c r="EI176" s="29">
        <f>MAX(EE176:EF176)</f>
        <v>0</v>
      </c>
      <c r="EJ176" s="1">
        <v>0</v>
      </c>
      <c r="EK176" s="1">
        <v>0</v>
      </c>
      <c r="EL176" s="1">
        <v>0</v>
      </c>
      <c r="EM176" s="1">
        <f>IF(EL176&gt;68,68,EL176)</f>
        <v>0</v>
      </c>
      <c r="EN176" s="1">
        <f>MAX(EJ176:EK176,EM176)</f>
        <v>0</v>
      </c>
      <c r="EO176" s="29">
        <v>0</v>
      </c>
      <c r="EP176" s="29">
        <v>0</v>
      </c>
      <c r="EQ176" s="29"/>
      <c r="ER176" s="15">
        <f>AVERAGE(ED176,EI176,EN176,EQ176)</f>
        <v>0</v>
      </c>
      <c r="ES176" s="1">
        <v>0</v>
      </c>
      <c r="ET176" s="1">
        <v>0</v>
      </c>
      <c r="EU176" s="1">
        <f>MIN(MAX(ES176:ET176)+0.2*FA176, 100)</f>
        <v>0</v>
      </c>
      <c r="EV176" s="29">
        <v>0</v>
      </c>
      <c r="EW176" s="29">
        <v>0</v>
      </c>
      <c r="EX176" s="29">
        <f>MIN(MAX(EV176:EW176)+0.15*FA176, 100)</f>
        <v>0</v>
      </c>
      <c r="EY176" s="1">
        <v>0</v>
      </c>
      <c r="EZ176" s="1">
        <v>0</v>
      </c>
      <c r="FA176" s="1">
        <f>MAX(EY176:EZ176)</f>
        <v>0</v>
      </c>
      <c r="FB176" s="15">
        <f>AVERAGE(EU176,EX176,FA176)</f>
        <v>0</v>
      </c>
      <c r="FC176" s="3">
        <v>0.25</v>
      </c>
      <c r="FD176" s="3">
        <v>0.2</v>
      </c>
      <c r="FE176" s="3">
        <v>0.25</v>
      </c>
      <c r="FF176" s="3">
        <v>0.3</v>
      </c>
      <c r="FG176" s="25">
        <f>MIN(IF(C176="Yes",AQ176+DG176,0),100)</f>
        <v>0</v>
      </c>
      <c r="FH176" s="25">
        <f>IF(FL176&lt;0,FG176+FL176*-4,FG176)</f>
        <v>0</v>
      </c>
      <c r="FI176" s="25">
        <f>MIN(IF(C176="Yes",AQ176+DY176,0), 100)</f>
        <v>0</v>
      </c>
      <c r="FJ176" s="25">
        <f>MIN(IF(C176="Yes",AQ176+ER176,0),100)</f>
        <v>0</v>
      </c>
      <c r="FK176" s="25">
        <f>MIN(IF(C176="Yes",AQ176+FB176,0), 100)</f>
        <v>0</v>
      </c>
      <c r="FL176" s="26">
        <f>FC176*FG176+FD176*FI176+FE176*FJ176+FF176*FK176</f>
        <v>0</v>
      </c>
      <c r="FM176" s="26">
        <f>FC176*FH176+FD176*FI176+FE176*FJ176+FF176*FK176</f>
        <v>0</v>
      </c>
    </row>
    <row r="177" spans="1:169" customFormat="1" x14ac:dyDescent="0.3">
      <c r="A177">
        <v>1402019034</v>
      </c>
      <c r="B177" t="s">
        <v>105</v>
      </c>
      <c r="C177" s="2" t="s">
        <v>107</v>
      </c>
      <c r="D177" s="6"/>
      <c r="E177" s="6"/>
      <c r="F177" s="7"/>
      <c r="G177" s="7"/>
      <c r="H177" s="6">
        <v>1</v>
      </c>
      <c r="I177" s="6"/>
      <c r="J177" s="7">
        <v>0</v>
      </c>
      <c r="K177" s="7"/>
      <c r="L177" s="6"/>
      <c r="M177" s="8"/>
      <c r="N177" s="7"/>
      <c r="O177" s="7"/>
      <c r="P177" s="6"/>
      <c r="Q177" s="8"/>
      <c r="R177" s="7"/>
      <c r="S177" s="7"/>
      <c r="T177" s="6"/>
      <c r="U177" s="6"/>
      <c r="V177" s="7"/>
      <c r="W177" s="7"/>
      <c r="X177" s="6"/>
      <c r="Y177" s="6"/>
      <c r="Z177" s="7"/>
      <c r="AA177" s="7"/>
      <c r="AB177" s="6"/>
      <c r="AC177" s="6"/>
      <c r="AD177" s="7"/>
      <c r="AE177" s="8"/>
      <c r="AF177" s="10">
        <v>14</v>
      </c>
      <c r="AG177" s="10">
        <v>10</v>
      </c>
      <c r="AH177" s="10">
        <f>COUNT(D177:AE177)</f>
        <v>2</v>
      </c>
      <c r="AI177" s="22">
        <f>IF(C177="Yes",(AF177-AH177+(DG177-50)/AG177)/AF177,0)</f>
        <v>0.31428571428571433</v>
      </c>
      <c r="AJ177" s="11">
        <f>SUM(D177:AE177)</f>
        <v>1</v>
      </c>
      <c r="AK177" s="10">
        <f>MAX(AJ177-AL177-AM177,0)*-1</f>
        <v>0</v>
      </c>
      <c r="AL177" s="10">
        <v>10</v>
      </c>
      <c r="AM177" s="10">
        <v>3</v>
      </c>
      <c r="AN177" s="7">
        <f>AJ177+AK177+AO177</f>
        <v>1</v>
      </c>
      <c r="AO177" s="6"/>
      <c r="AP177" s="3">
        <v>0.5</v>
      </c>
      <c r="AQ177" s="15">
        <f>MIN(AN177,AL177)*AP177</f>
        <v>0.5</v>
      </c>
      <c r="AR177" s="6">
        <v>0</v>
      </c>
      <c r="AS177" s="6">
        <v>0</v>
      </c>
      <c r="AT177" s="6">
        <v>4</v>
      </c>
      <c r="AU177" s="6">
        <v>0</v>
      </c>
      <c r="AV177" s="7"/>
      <c r="AW177" s="7">
        <v>0</v>
      </c>
      <c r="AX177" s="7"/>
      <c r="AY177" s="7">
        <v>0</v>
      </c>
      <c r="AZ177" s="6"/>
      <c r="BA177" s="6">
        <v>0</v>
      </c>
      <c r="BB177" s="6"/>
      <c r="BC177" s="6">
        <v>0</v>
      </c>
      <c r="BD177" s="7"/>
      <c r="BE177" s="7">
        <f>IF(ED177&gt;=70, 5, 0)</f>
        <v>0</v>
      </c>
      <c r="BF177" s="7"/>
      <c r="BG177" s="7"/>
      <c r="BH177" s="7">
        <v>-5</v>
      </c>
      <c r="BI177" s="6"/>
      <c r="BJ177" s="6">
        <f>IF(EU177&gt;=70, 6, 0)</f>
        <v>0</v>
      </c>
      <c r="BK177" s="6">
        <v>-5</v>
      </c>
      <c r="BL177" s="7">
        <v>0</v>
      </c>
      <c r="BM177" s="7">
        <v>-5</v>
      </c>
      <c r="BN177" s="7">
        <v>-5</v>
      </c>
      <c r="BO177" s="6"/>
      <c r="BP177" s="6">
        <f>IF(EX177&gt;=70, 6, 0)</f>
        <v>0</v>
      </c>
      <c r="BQ177" s="6">
        <v>-5</v>
      </c>
      <c r="BR177" s="7"/>
      <c r="BS177" s="7">
        <v>-5</v>
      </c>
      <c r="BT177" s="7">
        <v>-5</v>
      </c>
      <c r="BU177" s="6"/>
      <c r="BV177" s="6">
        <v>0</v>
      </c>
      <c r="BW177" s="6">
        <f>IF(EI177&gt;=70, 5, 0)</f>
        <v>0</v>
      </c>
      <c r="BX177" s="6">
        <v>-5</v>
      </c>
      <c r="BY177" s="6">
        <v>0</v>
      </c>
      <c r="BZ177" s="6">
        <v>0</v>
      </c>
      <c r="CA177" s="6">
        <v>0</v>
      </c>
      <c r="CB177" s="6">
        <v>0</v>
      </c>
      <c r="CC177" s="6">
        <v>0</v>
      </c>
      <c r="CD177" s="6">
        <v>0</v>
      </c>
      <c r="CE177" s="6">
        <v>0</v>
      </c>
      <c r="CF177" s="6">
        <v>0</v>
      </c>
      <c r="CG177" s="6">
        <v>0</v>
      </c>
      <c r="CH177" s="6">
        <v>0</v>
      </c>
      <c r="CI177" s="6">
        <v>-5</v>
      </c>
      <c r="CJ177" s="7">
        <v>-5</v>
      </c>
      <c r="CK177" s="7">
        <v>-5</v>
      </c>
      <c r="CL177" s="7">
        <v>-5</v>
      </c>
      <c r="CM177" s="6">
        <v>-5</v>
      </c>
      <c r="CN177" s="6">
        <f>IF(EQ177&gt;=70, 5, 0)</f>
        <v>0</v>
      </c>
      <c r="CO177" s="6">
        <v>-5</v>
      </c>
      <c r="CP177" s="6"/>
      <c r="CQ177" s="6">
        <v>-5</v>
      </c>
      <c r="CR177" s="7"/>
      <c r="CS177" s="7">
        <f>IF(FA177&gt;=70, 6, 0)</f>
        <v>0</v>
      </c>
      <c r="CT177" s="7">
        <v>-5</v>
      </c>
      <c r="CU177" s="6"/>
      <c r="CV177" s="7">
        <v>0</v>
      </c>
      <c r="CW177" s="7">
        <v>0</v>
      </c>
      <c r="CX177" s="7">
        <v>0</v>
      </c>
      <c r="CY177" s="7">
        <v>0</v>
      </c>
      <c r="CZ177" s="7">
        <f>IF(AND(DQ177&gt;0,DU177&gt;0),4,0)</f>
        <v>0</v>
      </c>
      <c r="DA177" s="7">
        <f>IF(AND(ED177&gt;0,EI177&gt;0,EN177&gt;0),4,0)</f>
        <v>0</v>
      </c>
      <c r="DB177" s="7">
        <f>IF(SUM(BV177,BX177,CA177,CB177,CD177,CG177,CJ177,CK177,CM177,CO177)&gt;-1,4,0)</f>
        <v>0</v>
      </c>
      <c r="DC177" s="7">
        <f>IF(FA177&gt;0,4,0)</f>
        <v>0</v>
      </c>
      <c r="DD177" s="6"/>
      <c r="DE177" s="10">
        <f>SUM(AR177:DD177)</f>
        <v>-76</v>
      </c>
      <c r="DF177" s="10">
        <v>50</v>
      </c>
      <c r="DG177" s="17">
        <f>DE177+DF177</f>
        <v>-26</v>
      </c>
      <c r="DH177" s="1">
        <v>62.86</v>
      </c>
      <c r="DI177" s="18">
        <v>0</v>
      </c>
      <c r="DJ177" s="18">
        <v>0</v>
      </c>
      <c r="DK177" s="29">
        <f>AVERAGE(DI177:DJ177)</f>
        <v>0</v>
      </c>
      <c r="DL177" s="1">
        <v>0</v>
      </c>
      <c r="DM177" s="29">
        <v>0</v>
      </c>
      <c r="DN177" s="1">
        <v>0</v>
      </c>
      <c r="DO177" s="1">
        <v>0</v>
      </c>
      <c r="DP177" s="1">
        <f>IF(DO177&gt;68, 68, DO177)</f>
        <v>0</v>
      </c>
      <c r="DQ177" s="1">
        <f>MAX(DN177,DP177)</f>
        <v>0</v>
      </c>
      <c r="DR177" s="29">
        <v>0</v>
      </c>
      <c r="DS177" s="29"/>
      <c r="DT177" s="29">
        <f>IF(DS177&gt;68,68,DS177)</f>
        <v>0</v>
      </c>
      <c r="DU177" s="29">
        <f>MAX(DR177,DT177)</f>
        <v>0</v>
      </c>
      <c r="DV177" s="18">
        <v>0</v>
      </c>
      <c r="DW177" s="18">
        <v>0</v>
      </c>
      <c r="DX177" s="1"/>
      <c r="DY177" s="15">
        <f>AVERAGE(DH177,DK177:DM177, DQ177, DU177)</f>
        <v>10.476666666666667</v>
      </c>
      <c r="DZ177" s="1">
        <v>13.33</v>
      </c>
      <c r="EA177" s="1">
        <v>0</v>
      </c>
      <c r="EB177" s="1">
        <v>0</v>
      </c>
      <c r="EC177" s="1">
        <f>IF(EB177&gt;68,68,EB177)</f>
        <v>0</v>
      </c>
      <c r="ED177" s="1">
        <f>MAX(DZ177:EA177,EC177)</f>
        <v>13.33</v>
      </c>
      <c r="EE177" s="29">
        <v>0</v>
      </c>
      <c r="EF177" s="29">
        <v>0</v>
      </c>
      <c r="EG177" s="29">
        <v>0</v>
      </c>
      <c r="EH177" s="29">
        <f>IF(EG177&gt;68,68,EG177)</f>
        <v>0</v>
      </c>
      <c r="EI177" s="29">
        <f>MAX(EE177:EF177)</f>
        <v>0</v>
      </c>
      <c r="EJ177" s="1">
        <v>0</v>
      </c>
      <c r="EK177" s="1">
        <v>0</v>
      </c>
      <c r="EL177" s="1">
        <v>0</v>
      </c>
      <c r="EM177" s="1">
        <f>IF(EL177&gt;68,68,EL177)</f>
        <v>0</v>
      </c>
      <c r="EN177" s="1">
        <f>MAX(EJ177:EK177,EM177)</f>
        <v>0</v>
      </c>
      <c r="EO177" s="29">
        <v>0</v>
      </c>
      <c r="EP177" s="29">
        <v>0</v>
      </c>
      <c r="EQ177" s="29"/>
      <c r="ER177" s="15">
        <f>AVERAGE(ED177,EI177,EN177,EQ177)</f>
        <v>4.4433333333333334</v>
      </c>
      <c r="ES177" s="1">
        <v>0</v>
      </c>
      <c r="ET177" s="1">
        <v>0</v>
      </c>
      <c r="EU177" s="1">
        <f>MIN(MAX(ES177:ET177)+0.2*FA177, 100)</f>
        <v>0</v>
      </c>
      <c r="EV177" s="29">
        <v>8.33</v>
      </c>
      <c r="EW177" s="29">
        <v>0</v>
      </c>
      <c r="EX177" s="29">
        <f>MIN(MAX(EV177:EW177)+0.15*FA177, 100)</f>
        <v>8.33</v>
      </c>
      <c r="EY177" s="1">
        <v>0</v>
      </c>
      <c r="EZ177" s="1">
        <v>0</v>
      </c>
      <c r="FA177" s="1">
        <f>MAX(EY177:EZ177)</f>
        <v>0</v>
      </c>
      <c r="FB177" s="15">
        <f>AVERAGE(EU177,EX177,FA177)</f>
        <v>2.7766666666666668</v>
      </c>
      <c r="FC177" s="3">
        <v>0.25</v>
      </c>
      <c r="FD177" s="3">
        <v>0.2</v>
      </c>
      <c r="FE177" s="3">
        <v>0.25</v>
      </c>
      <c r="FF177" s="3">
        <v>0.3</v>
      </c>
      <c r="FG177" s="25">
        <f>MIN(IF(C177="Yes",AQ177+DG177,0),100)</f>
        <v>-25.5</v>
      </c>
      <c r="FH177" s="25">
        <f>IF(FL177&lt;0,FG177+FL177*-4,FG177)</f>
        <v>-17.65666666666667</v>
      </c>
      <c r="FI177" s="25">
        <f>MIN(IF(C177="Yes",AQ177+DY177,0), 100)</f>
        <v>10.976666666666667</v>
      </c>
      <c r="FJ177" s="25">
        <f>MIN(IF(C177="Yes",AQ177+ER177,0),100)</f>
        <v>4.9433333333333334</v>
      </c>
      <c r="FK177" s="25">
        <f>MIN(IF(C177="Yes",AQ177+FB177,0), 100)</f>
        <v>3.2766666666666668</v>
      </c>
      <c r="FL177" s="26">
        <f>FC177*FG177+FD177*FI177+FE177*FJ177+FF177*FK177</f>
        <v>-1.9608333333333325</v>
      </c>
      <c r="FM177" s="26">
        <f>FC177*FH177+FD177*FI177+FE177*FJ177+FF177*FK177</f>
        <v>0</v>
      </c>
    </row>
    <row r="178" spans="1:169" customFormat="1" x14ac:dyDescent="0.3">
      <c r="A178">
        <v>1402019035</v>
      </c>
      <c r="B178" t="s">
        <v>106</v>
      </c>
      <c r="C178" s="2" t="s">
        <v>108</v>
      </c>
      <c r="D178" s="6"/>
      <c r="E178" s="6"/>
      <c r="F178" s="7"/>
      <c r="G178" s="7"/>
      <c r="H178" s="6"/>
      <c r="I178" s="6"/>
      <c r="J178" s="7"/>
      <c r="K178" s="7"/>
      <c r="L178" s="6"/>
      <c r="M178" s="8"/>
      <c r="N178" s="7"/>
      <c r="O178" s="7"/>
      <c r="P178" s="6"/>
      <c r="Q178" s="8"/>
      <c r="R178" s="7"/>
      <c r="S178" s="7"/>
      <c r="T178" s="6"/>
      <c r="U178" s="6"/>
      <c r="V178" s="7"/>
      <c r="W178" s="7"/>
      <c r="X178" s="6"/>
      <c r="Y178" s="6"/>
      <c r="Z178" s="7"/>
      <c r="AA178" s="7"/>
      <c r="AB178" s="6"/>
      <c r="AC178" s="6"/>
      <c r="AD178" s="7"/>
      <c r="AE178" s="8"/>
      <c r="AF178" s="10">
        <v>14</v>
      </c>
      <c r="AG178" s="10">
        <v>10</v>
      </c>
      <c r="AH178" s="10">
        <f>COUNT(D178:AE178)</f>
        <v>0</v>
      </c>
      <c r="AI178" s="22">
        <f>IF(C178="Yes",(AF178-AH178+(DG178-50)/AG178)/AF178,0)</f>
        <v>0</v>
      </c>
      <c r="AJ178" s="11">
        <f>SUM(D178:AE178)</f>
        <v>0</v>
      </c>
      <c r="AK178" s="10">
        <f>MAX(AJ178-AL178-AM178,0)*-1</f>
        <v>0</v>
      </c>
      <c r="AL178" s="10">
        <v>10</v>
      </c>
      <c r="AM178" s="10">
        <v>3</v>
      </c>
      <c r="AN178" s="7">
        <f>AJ178+AK178+AO178</f>
        <v>0</v>
      </c>
      <c r="AO178" s="6"/>
      <c r="AP178" s="3">
        <v>0.5</v>
      </c>
      <c r="AQ178" s="15">
        <f>MIN(AN178,AL178)*AP178</f>
        <v>0</v>
      </c>
      <c r="AR178" s="6">
        <v>0</v>
      </c>
      <c r="AS178" s="6">
        <v>0</v>
      </c>
      <c r="AT178" s="6">
        <v>-5</v>
      </c>
      <c r="AU178" s="6">
        <v>0</v>
      </c>
      <c r="AV178" s="7"/>
      <c r="AW178" s="7">
        <v>-5</v>
      </c>
      <c r="AX178" s="7"/>
      <c r="AY178" s="7">
        <v>-5</v>
      </c>
      <c r="AZ178" s="6"/>
      <c r="BA178" s="6">
        <v>-5</v>
      </c>
      <c r="BB178" s="6"/>
      <c r="BC178" s="6">
        <v>-5</v>
      </c>
      <c r="BD178" s="7"/>
      <c r="BE178" s="7">
        <f>IF(ED178&gt;=70, 5, 0)</f>
        <v>0</v>
      </c>
      <c r="BF178" s="7"/>
      <c r="BG178" s="7"/>
      <c r="BH178" s="7">
        <v>-5</v>
      </c>
      <c r="BI178" s="6"/>
      <c r="BJ178" s="6">
        <f>IF(EU178&gt;=70, 6, 0)</f>
        <v>0</v>
      </c>
      <c r="BK178" s="6">
        <v>-5</v>
      </c>
      <c r="BL178" s="7">
        <v>-5</v>
      </c>
      <c r="BM178" s="7">
        <v>-5</v>
      </c>
      <c r="BN178" s="7">
        <v>-5</v>
      </c>
      <c r="BO178" s="6"/>
      <c r="BP178" s="6">
        <f>IF(EX178&gt;=70, 6, 0)</f>
        <v>0</v>
      </c>
      <c r="BQ178" s="6">
        <v>-5</v>
      </c>
      <c r="BR178" s="7"/>
      <c r="BS178" s="7">
        <v>-5</v>
      </c>
      <c r="BT178" s="7">
        <v>-5</v>
      </c>
      <c r="BU178" s="6"/>
      <c r="BV178" s="6">
        <v>-5</v>
      </c>
      <c r="BW178" s="6">
        <f>IF(EI178&gt;=70, 5, 0)</f>
        <v>0</v>
      </c>
      <c r="BX178" s="6">
        <v>-5</v>
      </c>
      <c r="BY178" s="6">
        <v>0</v>
      </c>
      <c r="BZ178" s="6">
        <v>0</v>
      </c>
      <c r="CA178" s="6">
        <v>0</v>
      </c>
      <c r="CB178" s="6">
        <v>0</v>
      </c>
      <c r="CC178" s="6">
        <v>0</v>
      </c>
      <c r="CD178" s="6">
        <v>0</v>
      </c>
      <c r="CE178" s="6">
        <v>0</v>
      </c>
      <c r="CF178" s="6">
        <v>0</v>
      </c>
      <c r="CG178" s="6">
        <v>0</v>
      </c>
      <c r="CH178" s="6">
        <v>0</v>
      </c>
      <c r="CI178" s="6">
        <v>-5</v>
      </c>
      <c r="CJ178" s="7">
        <v>-5</v>
      </c>
      <c r="CK178" s="7">
        <v>-5</v>
      </c>
      <c r="CL178" s="7">
        <v>-5</v>
      </c>
      <c r="CM178" s="6">
        <v>-5</v>
      </c>
      <c r="CN178" s="6">
        <f>IF(EQ178&gt;=70, 5, 0)</f>
        <v>0</v>
      </c>
      <c r="CO178" s="6">
        <v>-5</v>
      </c>
      <c r="CP178" s="6"/>
      <c r="CQ178" s="6">
        <v>-5</v>
      </c>
      <c r="CR178" s="7"/>
      <c r="CS178" s="7">
        <f>IF(FA178&gt;=70, 6, 0)</f>
        <v>0</v>
      </c>
      <c r="CT178" s="7">
        <v>-5</v>
      </c>
      <c r="CU178" s="6"/>
      <c r="CV178" s="7">
        <v>0</v>
      </c>
      <c r="CW178" s="7">
        <v>0</v>
      </c>
      <c r="CX178" s="7">
        <v>0</v>
      </c>
      <c r="CY178" s="7">
        <v>0</v>
      </c>
      <c r="CZ178" s="7">
        <f>IF(AND(DQ178&gt;0,DU178&gt;0),4,0)</f>
        <v>0</v>
      </c>
      <c r="DA178" s="7">
        <f>IF(AND(ED178&gt;0,EI178&gt;0,EN178&gt;0),4,0)</f>
        <v>0</v>
      </c>
      <c r="DB178" s="7">
        <f>IF(SUM(BV178,BX178,CA178,CB178,CD178,CG178,CJ178,CK178,CM178,CO178)&gt;-1,4,0)</f>
        <v>0</v>
      </c>
      <c r="DC178" s="7">
        <f>IF(FA178&gt;0,4,0)</f>
        <v>0</v>
      </c>
      <c r="DD178" s="6"/>
      <c r="DE178" s="10">
        <f>SUM(AR178:DD178)</f>
        <v>-115</v>
      </c>
      <c r="DF178" s="10">
        <v>50</v>
      </c>
      <c r="DG178" s="17">
        <f>DE178+DF178</f>
        <v>-65</v>
      </c>
      <c r="DH178" s="1">
        <v>0</v>
      </c>
      <c r="DI178" s="18">
        <v>0</v>
      </c>
      <c r="DJ178" s="18">
        <v>0</v>
      </c>
      <c r="DK178" s="29">
        <f>AVERAGE(DI178:DJ178)</f>
        <v>0</v>
      </c>
      <c r="DL178" s="1">
        <v>0</v>
      </c>
      <c r="DM178" s="29">
        <v>0</v>
      </c>
      <c r="DN178" s="1">
        <v>0</v>
      </c>
      <c r="DO178" s="1">
        <v>0</v>
      </c>
      <c r="DP178" s="1">
        <f>IF(DO178&gt;68, 68, DO178)</f>
        <v>0</v>
      </c>
      <c r="DQ178" s="1">
        <f>MAX(DN178,DP178)</f>
        <v>0</v>
      </c>
      <c r="DR178" s="29">
        <v>0</v>
      </c>
      <c r="DS178" s="29"/>
      <c r="DT178" s="29">
        <f>IF(DS178&gt;68,68,DS178)</f>
        <v>0</v>
      </c>
      <c r="DU178" s="29">
        <f>MAX(DR178,DT178)</f>
        <v>0</v>
      </c>
      <c r="DV178" s="18">
        <v>0</v>
      </c>
      <c r="DW178" s="18">
        <v>0</v>
      </c>
      <c r="DX178" s="1"/>
      <c r="DY178" s="15">
        <f>AVERAGE(DH178,DK178:DM178, DQ178, DU178)</f>
        <v>0</v>
      </c>
      <c r="DZ178" s="1">
        <v>0</v>
      </c>
      <c r="EA178" s="1">
        <v>0</v>
      </c>
      <c r="EB178" s="1">
        <v>0</v>
      </c>
      <c r="EC178" s="1">
        <f>IF(EB178&gt;68,68,EB178)</f>
        <v>0</v>
      </c>
      <c r="ED178" s="1">
        <f>MAX(DZ178:EA178,EC178)</f>
        <v>0</v>
      </c>
      <c r="EE178" s="29">
        <v>0</v>
      </c>
      <c r="EF178" s="29">
        <v>0</v>
      </c>
      <c r="EG178" s="29">
        <v>0</v>
      </c>
      <c r="EH178" s="29">
        <f>IF(EG178&gt;68,68,EG178)</f>
        <v>0</v>
      </c>
      <c r="EI178" s="29">
        <f>MAX(EE178:EF178)</f>
        <v>0</v>
      </c>
      <c r="EJ178" s="1">
        <v>0</v>
      </c>
      <c r="EK178" s="1">
        <v>0</v>
      </c>
      <c r="EL178" s="1">
        <v>0</v>
      </c>
      <c r="EM178" s="1">
        <f>IF(EL178&gt;68,68,EL178)</f>
        <v>0</v>
      </c>
      <c r="EN178" s="1">
        <f>MAX(EJ178:EK178,EM178)</f>
        <v>0</v>
      </c>
      <c r="EO178" s="29">
        <v>0</v>
      </c>
      <c r="EP178" s="29">
        <v>0</v>
      </c>
      <c r="EQ178" s="29"/>
      <c r="ER178" s="15">
        <f>AVERAGE(ED178,EI178,EN178,EQ178)</f>
        <v>0</v>
      </c>
      <c r="ES178" s="1">
        <v>0</v>
      </c>
      <c r="ET178" s="1">
        <v>0</v>
      </c>
      <c r="EU178" s="1">
        <f>MIN(MAX(ES178:ET178)+0.2*FA178, 100)</f>
        <v>0</v>
      </c>
      <c r="EV178" s="29">
        <v>0</v>
      </c>
      <c r="EW178" s="29">
        <v>0</v>
      </c>
      <c r="EX178" s="29">
        <f>MIN(MAX(EV178:EW178)+0.15*FA178, 100)</f>
        <v>0</v>
      </c>
      <c r="EY178" s="1">
        <v>0</v>
      </c>
      <c r="EZ178" s="1">
        <v>0</v>
      </c>
      <c r="FA178" s="1">
        <f>MAX(EY178:EZ178)</f>
        <v>0</v>
      </c>
      <c r="FB178" s="15">
        <f>AVERAGE(EU178,EX178,FA178)</f>
        <v>0</v>
      </c>
      <c r="FC178" s="3">
        <v>0.25</v>
      </c>
      <c r="FD178" s="3">
        <v>0.2</v>
      </c>
      <c r="FE178" s="3">
        <v>0.25</v>
      </c>
      <c r="FF178" s="3">
        <v>0.3</v>
      </c>
      <c r="FG178" s="25">
        <f>MIN(IF(C178="Yes",AQ178+DG178,0),100)</f>
        <v>0</v>
      </c>
      <c r="FH178" s="25">
        <f>IF(FL178&lt;0,FG178+FL178*-4,FG178)</f>
        <v>0</v>
      </c>
      <c r="FI178" s="25">
        <f>MIN(IF(C178="Yes",AQ178+DY178,0), 100)</f>
        <v>0</v>
      </c>
      <c r="FJ178" s="25">
        <f>MIN(IF(C178="Yes",AQ178+ER178,0),100)</f>
        <v>0</v>
      </c>
      <c r="FK178" s="25">
        <f>MIN(IF(C178="Yes",AQ178+FB178,0), 100)</f>
        <v>0</v>
      </c>
      <c r="FL178" s="26">
        <f>FC178*FG178+FD178*FI178+FE178*FJ178+FF178*FK178</f>
        <v>0</v>
      </c>
      <c r="FM178" s="26">
        <f>FC178*FH178+FD178*FI178+FE178*FJ178+FF178*FK178</f>
        <v>0</v>
      </c>
    </row>
    <row r="179" spans="1:169" customFormat="1" x14ac:dyDescent="0.3">
      <c r="A179">
        <v>1402019051</v>
      </c>
      <c r="B179" t="s">
        <v>106</v>
      </c>
      <c r="C179" s="2" t="s">
        <v>107</v>
      </c>
      <c r="D179" s="6"/>
      <c r="E179" s="6"/>
      <c r="F179" s="7"/>
      <c r="G179" s="7"/>
      <c r="H179" s="6"/>
      <c r="I179" s="6"/>
      <c r="J179" s="7"/>
      <c r="K179" s="7"/>
      <c r="L179" s="6"/>
      <c r="M179" s="8"/>
      <c r="N179" s="7"/>
      <c r="O179" s="7"/>
      <c r="P179" s="6"/>
      <c r="Q179" s="8"/>
      <c r="R179" s="7"/>
      <c r="S179" s="7"/>
      <c r="T179" s="6"/>
      <c r="U179" s="6"/>
      <c r="V179" s="7"/>
      <c r="W179" s="7"/>
      <c r="X179" s="6"/>
      <c r="Y179" s="6"/>
      <c r="Z179" s="7"/>
      <c r="AA179" s="7"/>
      <c r="AB179" s="6"/>
      <c r="AC179" s="6"/>
      <c r="AD179" s="7"/>
      <c r="AE179" s="8"/>
      <c r="AF179" s="10">
        <v>14</v>
      </c>
      <c r="AG179" s="10">
        <v>10</v>
      </c>
      <c r="AH179" s="10">
        <f>COUNT(D179:AE179)</f>
        <v>0</v>
      </c>
      <c r="AI179" s="22">
        <f>IF(C179="Yes",(AF179-AH179+(DG179-50)/AG179)/AF179,0)</f>
        <v>0.21428571428571427</v>
      </c>
      <c r="AJ179" s="11">
        <f>SUM(D179:AE179)</f>
        <v>0</v>
      </c>
      <c r="AK179" s="10">
        <f>MAX(AJ179-AL179-AM179,0)*-1</f>
        <v>0</v>
      </c>
      <c r="AL179" s="10">
        <v>10</v>
      </c>
      <c r="AM179" s="10">
        <v>3</v>
      </c>
      <c r="AN179" s="7">
        <f>AJ179+AK179+AO179</f>
        <v>0</v>
      </c>
      <c r="AO179" s="6"/>
      <c r="AP179" s="3">
        <v>0.5</v>
      </c>
      <c r="AQ179" s="15">
        <f>MIN(AN179,AL179)*AP179</f>
        <v>0</v>
      </c>
      <c r="AR179" s="6">
        <v>0</v>
      </c>
      <c r="AS179" s="6">
        <v>0</v>
      </c>
      <c r="AT179" s="6">
        <v>-5</v>
      </c>
      <c r="AU179" s="6">
        <v>0</v>
      </c>
      <c r="AV179" s="7"/>
      <c r="AW179" s="7">
        <v>-5</v>
      </c>
      <c r="AX179" s="7"/>
      <c r="AY179" s="7">
        <v>-5</v>
      </c>
      <c r="AZ179" s="6"/>
      <c r="BA179" s="6">
        <v>-5</v>
      </c>
      <c r="BB179" s="6"/>
      <c r="BC179" s="6">
        <v>-5</v>
      </c>
      <c r="BD179" s="7"/>
      <c r="BE179" s="7">
        <f>IF(ED179&gt;=70, 5, 0)</f>
        <v>0</v>
      </c>
      <c r="BF179" s="7"/>
      <c r="BG179" s="7"/>
      <c r="BH179" s="7">
        <v>-5</v>
      </c>
      <c r="BI179" s="6"/>
      <c r="BJ179" s="6">
        <f>IF(EU179&gt;=70, 6, 0)</f>
        <v>0</v>
      </c>
      <c r="BK179" s="6">
        <v>-5</v>
      </c>
      <c r="BL179" s="7">
        <v>-5</v>
      </c>
      <c r="BM179" s="7">
        <v>-5</v>
      </c>
      <c r="BN179" s="7">
        <v>-5</v>
      </c>
      <c r="BO179" s="6"/>
      <c r="BP179" s="6">
        <f>IF(EX179&gt;=70, 6, 0)</f>
        <v>0</v>
      </c>
      <c r="BQ179" s="6">
        <v>-5</v>
      </c>
      <c r="BR179" s="7"/>
      <c r="BS179" s="7">
        <v>-5</v>
      </c>
      <c r="BT179" s="7">
        <v>-5</v>
      </c>
      <c r="BU179" s="6"/>
      <c r="BV179" s="6">
        <v>-5</v>
      </c>
      <c r="BW179" s="6">
        <f>IF(EI179&gt;=70, 5, 0)</f>
        <v>0</v>
      </c>
      <c r="BX179" s="6">
        <v>-5</v>
      </c>
      <c r="BY179" s="6">
        <v>0</v>
      </c>
      <c r="BZ179" s="6">
        <v>0</v>
      </c>
      <c r="CA179" s="6">
        <v>0</v>
      </c>
      <c r="CB179" s="6">
        <v>0</v>
      </c>
      <c r="CC179" s="6">
        <v>0</v>
      </c>
      <c r="CD179" s="6">
        <v>0</v>
      </c>
      <c r="CE179" s="6">
        <v>0</v>
      </c>
      <c r="CF179" s="6">
        <v>0</v>
      </c>
      <c r="CG179" s="6">
        <v>0</v>
      </c>
      <c r="CH179" s="6">
        <v>0</v>
      </c>
      <c r="CI179" s="6">
        <v>-5</v>
      </c>
      <c r="CJ179" s="7">
        <v>0</v>
      </c>
      <c r="CK179" s="7">
        <v>-5</v>
      </c>
      <c r="CL179" s="7">
        <v>-5</v>
      </c>
      <c r="CM179" s="6">
        <v>-5</v>
      </c>
      <c r="CN179" s="6">
        <f>IF(EQ179&gt;=70, 5, 0)</f>
        <v>0</v>
      </c>
      <c r="CO179" s="6">
        <v>-5</v>
      </c>
      <c r="CP179" s="6"/>
      <c r="CQ179" s="6">
        <v>-5</v>
      </c>
      <c r="CR179" s="7"/>
      <c r="CS179" s="7">
        <f>IF(FA179&gt;=70, 6, 0)</f>
        <v>0</v>
      </c>
      <c r="CT179" s="7">
        <v>-5</v>
      </c>
      <c r="CU179" s="6"/>
      <c r="CV179" s="7">
        <v>0</v>
      </c>
      <c r="CW179" s="7">
        <v>0</v>
      </c>
      <c r="CX179" s="7">
        <v>0</v>
      </c>
      <c r="CY179" s="7">
        <v>0</v>
      </c>
      <c r="CZ179" s="7">
        <f>IF(AND(DQ179&gt;0,DU179&gt;0),4,0)</f>
        <v>0</v>
      </c>
      <c r="DA179" s="7">
        <f>IF(AND(ED179&gt;0,EI179&gt;0,EN179&gt;0),4,0)</f>
        <v>0</v>
      </c>
      <c r="DB179" s="7">
        <f>IF(SUM(BV179,BX179,CA179,CB179,CD179,CG179,CJ179,CK179,CM179,CO179)&gt;-1,4,0)</f>
        <v>0</v>
      </c>
      <c r="DC179" s="7">
        <f>IF(FA179&gt;0,4,0)</f>
        <v>0</v>
      </c>
      <c r="DD179" s="6"/>
      <c r="DE179" s="10">
        <f>SUM(AR179:DD179)</f>
        <v>-110</v>
      </c>
      <c r="DF179" s="10">
        <v>50</v>
      </c>
      <c r="DG179" s="17">
        <f>DE179+DF179</f>
        <v>-60</v>
      </c>
      <c r="DH179" s="1">
        <v>0</v>
      </c>
      <c r="DI179" s="18">
        <v>0</v>
      </c>
      <c r="DJ179" s="18">
        <v>0</v>
      </c>
      <c r="DK179" s="29">
        <f>AVERAGE(DI179:DJ179)</f>
        <v>0</v>
      </c>
      <c r="DL179" s="1">
        <v>0</v>
      </c>
      <c r="DM179" s="29">
        <v>0</v>
      </c>
      <c r="DN179" s="1">
        <v>0</v>
      </c>
      <c r="DO179" s="1">
        <v>0</v>
      </c>
      <c r="DP179" s="1">
        <f>IF(DO179&gt;68, 68, DO179)</f>
        <v>0</v>
      </c>
      <c r="DQ179" s="1">
        <f>MAX(DN179,DP179)</f>
        <v>0</v>
      </c>
      <c r="DR179" s="29">
        <v>0</v>
      </c>
      <c r="DS179" s="29"/>
      <c r="DT179" s="29">
        <f>IF(DS179&gt;68,68,DS179)</f>
        <v>0</v>
      </c>
      <c r="DU179" s="29">
        <f>MAX(DR179,DT179)</f>
        <v>0</v>
      </c>
      <c r="DV179" s="18">
        <v>0</v>
      </c>
      <c r="DW179" s="18">
        <v>0</v>
      </c>
      <c r="DX179" s="1"/>
      <c r="DY179" s="15">
        <f>AVERAGE(DH179,DK179:DM179, DQ179, DU179)</f>
        <v>0</v>
      </c>
      <c r="DZ179" s="1">
        <v>0</v>
      </c>
      <c r="EA179" s="1">
        <v>0</v>
      </c>
      <c r="EB179" s="1">
        <v>0</v>
      </c>
      <c r="EC179" s="1">
        <f>IF(EB179&gt;68,68,EB179)</f>
        <v>0</v>
      </c>
      <c r="ED179" s="1">
        <f>MAX(DZ179:EA179,EC179)</f>
        <v>0</v>
      </c>
      <c r="EE179" s="29">
        <v>0</v>
      </c>
      <c r="EF179" s="29">
        <v>0</v>
      </c>
      <c r="EG179" s="29">
        <v>0</v>
      </c>
      <c r="EH179" s="29">
        <f>IF(EG179&gt;68,68,EG179)</f>
        <v>0</v>
      </c>
      <c r="EI179" s="29">
        <f>MAX(EE179:EF179)</f>
        <v>0</v>
      </c>
      <c r="EJ179" s="1">
        <v>0</v>
      </c>
      <c r="EK179" s="1">
        <v>0</v>
      </c>
      <c r="EL179" s="1">
        <v>0</v>
      </c>
      <c r="EM179" s="1">
        <f>IF(EL179&gt;68,68,EL179)</f>
        <v>0</v>
      </c>
      <c r="EN179" s="1">
        <f>MAX(EJ179:EK179,EM179)</f>
        <v>0</v>
      </c>
      <c r="EO179" s="29">
        <v>0</v>
      </c>
      <c r="EP179" s="29">
        <v>0</v>
      </c>
      <c r="EQ179" s="29"/>
      <c r="ER179" s="15">
        <f>AVERAGE(ED179,EI179,EN179,EQ179)</f>
        <v>0</v>
      </c>
      <c r="ES179" s="1">
        <v>0</v>
      </c>
      <c r="ET179" s="1">
        <v>0</v>
      </c>
      <c r="EU179" s="1">
        <f>MIN(MAX(ES179:ET179)+0.2*FA179, 100)</f>
        <v>0</v>
      </c>
      <c r="EV179" s="29">
        <v>0</v>
      </c>
      <c r="EW179" s="29">
        <v>0</v>
      </c>
      <c r="EX179" s="29">
        <f>MIN(MAX(EV179:EW179)+0.15*FA179, 100)</f>
        <v>0</v>
      </c>
      <c r="EY179" s="1">
        <v>0</v>
      </c>
      <c r="EZ179" s="1">
        <v>0</v>
      </c>
      <c r="FA179" s="1">
        <f>MAX(EY179:EZ179)</f>
        <v>0</v>
      </c>
      <c r="FB179" s="15">
        <f>AVERAGE(EU179,EX179,FA179)</f>
        <v>0</v>
      </c>
      <c r="FC179" s="3">
        <v>0.25</v>
      </c>
      <c r="FD179" s="3">
        <v>0.2</v>
      </c>
      <c r="FE179" s="3">
        <v>0.25</v>
      </c>
      <c r="FF179" s="3">
        <v>0.3</v>
      </c>
      <c r="FG179" s="25">
        <f>MIN(IF(C179="Yes",AQ179+DG179,0),100)</f>
        <v>-60</v>
      </c>
      <c r="FH179" s="25">
        <f>IF(FL179&lt;0,FG179+FL179*-4,FG179)</f>
        <v>0</v>
      </c>
      <c r="FI179" s="25">
        <f>MIN(IF(C179="Yes",AQ179+DY179,0), 100)</f>
        <v>0</v>
      </c>
      <c r="FJ179" s="25">
        <f>MIN(IF(C179="Yes",AQ179+ER179,0),100)</f>
        <v>0</v>
      </c>
      <c r="FK179" s="25">
        <f>MIN(IF(C179="Yes",AQ179+FB179,0), 100)</f>
        <v>0</v>
      </c>
      <c r="FL179" s="26">
        <f>FC179*FG179+FD179*FI179+FE179*FJ179+FF179*FK179</f>
        <v>-15</v>
      </c>
      <c r="FM179" s="26">
        <f>FC179*FH179+FD179*FI179+FE179*FJ179+FF179*FK179</f>
        <v>0</v>
      </c>
    </row>
    <row r="180" spans="1:169" customFormat="1" x14ac:dyDescent="0.3">
      <c r="A180">
        <v>1402019063</v>
      </c>
      <c r="B180" t="s">
        <v>106</v>
      </c>
      <c r="C180" s="2" t="s">
        <v>107</v>
      </c>
      <c r="D180" s="6">
        <v>1</v>
      </c>
      <c r="E180" s="6"/>
      <c r="F180" s="7"/>
      <c r="G180" s="7"/>
      <c r="H180" s="6"/>
      <c r="I180" s="6"/>
      <c r="J180" s="7">
        <v>1</v>
      </c>
      <c r="K180" s="7"/>
      <c r="L180" s="6"/>
      <c r="M180" s="8"/>
      <c r="N180" s="7"/>
      <c r="O180" s="7"/>
      <c r="P180" s="6"/>
      <c r="Q180" s="8"/>
      <c r="R180" s="7"/>
      <c r="S180" s="7"/>
      <c r="T180" s="6"/>
      <c r="U180" s="6"/>
      <c r="V180" s="7"/>
      <c r="W180" s="7"/>
      <c r="X180" s="6"/>
      <c r="Y180" s="6"/>
      <c r="Z180" s="7"/>
      <c r="AA180" s="7"/>
      <c r="AB180" s="6"/>
      <c r="AC180" s="6"/>
      <c r="AD180" s="7"/>
      <c r="AE180" s="8"/>
      <c r="AF180" s="10">
        <v>14</v>
      </c>
      <c r="AG180" s="10">
        <v>10</v>
      </c>
      <c r="AH180" s="10">
        <f>COUNT(D180:AE180)</f>
        <v>2</v>
      </c>
      <c r="AI180" s="22">
        <f>IF(C180="Yes",(AF180-AH180+(DG180-50)/AG180)/AF180,0)</f>
        <v>0.23571428571428577</v>
      </c>
      <c r="AJ180" s="11">
        <f>SUM(D180:AE180)</f>
        <v>2</v>
      </c>
      <c r="AK180" s="10">
        <f>MAX(AJ180-AL180-AM180,0)*-1</f>
        <v>0</v>
      </c>
      <c r="AL180" s="10">
        <v>10</v>
      </c>
      <c r="AM180" s="10">
        <v>3</v>
      </c>
      <c r="AN180" s="7">
        <f>AJ180+AK180+AO180</f>
        <v>2</v>
      </c>
      <c r="AO180" s="6"/>
      <c r="AP180" s="3">
        <v>0.5</v>
      </c>
      <c r="AQ180" s="15">
        <f>MIN(AN180,AL180)*AP180</f>
        <v>1</v>
      </c>
      <c r="AR180" s="6">
        <v>0</v>
      </c>
      <c r="AS180" s="6">
        <v>0</v>
      </c>
      <c r="AT180" s="6">
        <v>0</v>
      </c>
      <c r="AU180" s="6">
        <v>0</v>
      </c>
      <c r="AV180" s="7"/>
      <c r="AW180" s="7">
        <v>-5</v>
      </c>
      <c r="AX180" s="7"/>
      <c r="AY180" s="7">
        <v>-5</v>
      </c>
      <c r="AZ180" s="6"/>
      <c r="BA180" s="6">
        <v>3</v>
      </c>
      <c r="BB180" s="6"/>
      <c r="BC180" s="6">
        <v>-5</v>
      </c>
      <c r="BD180" s="7"/>
      <c r="BE180" s="7">
        <f>IF(ED180&gt;=70, 5, 0)</f>
        <v>0</v>
      </c>
      <c r="BF180" s="7"/>
      <c r="BG180" s="7"/>
      <c r="BH180" s="7">
        <v>-5</v>
      </c>
      <c r="BI180" s="6"/>
      <c r="BJ180" s="6">
        <f>IF(EU180&gt;=70, 6, 0)</f>
        <v>0</v>
      </c>
      <c r="BK180" s="6">
        <v>0</v>
      </c>
      <c r="BL180" s="7">
        <v>-5</v>
      </c>
      <c r="BM180" s="7">
        <v>-5</v>
      </c>
      <c r="BN180" s="7">
        <v>-5</v>
      </c>
      <c r="BO180" s="6"/>
      <c r="BP180" s="6">
        <f>IF(EX180&gt;=70, 6, 0)</f>
        <v>0</v>
      </c>
      <c r="BQ180" s="6">
        <v>-5</v>
      </c>
      <c r="BR180" s="7"/>
      <c r="BS180" s="7">
        <v>-5</v>
      </c>
      <c r="BT180" s="7">
        <v>-5</v>
      </c>
      <c r="BU180" s="6"/>
      <c r="BV180" s="6">
        <v>-5</v>
      </c>
      <c r="BW180" s="6">
        <f>IF(EI180&gt;=70, 5, 0)</f>
        <v>0</v>
      </c>
      <c r="BX180" s="6">
        <v>-5</v>
      </c>
      <c r="BY180" s="6">
        <v>0</v>
      </c>
      <c r="BZ180" s="6">
        <v>0</v>
      </c>
      <c r="CA180" s="6">
        <v>0</v>
      </c>
      <c r="CB180" s="6">
        <v>0</v>
      </c>
      <c r="CC180" s="6">
        <v>0</v>
      </c>
      <c r="CD180" s="6">
        <v>0</v>
      </c>
      <c r="CE180" s="6">
        <v>0</v>
      </c>
      <c r="CF180" s="6">
        <v>0</v>
      </c>
      <c r="CG180" s="6">
        <v>0</v>
      </c>
      <c r="CH180" s="6">
        <v>0</v>
      </c>
      <c r="CI180" s="6">
        <v>-5</v>
      </c>
      <c r="CJ180" s="7">
        <v>-5</v>
      </c>
      <c r="CK180" s="7">
        <v>-5</v>
      </c>
      <c r="CL180" s="7">
        <v>-5</v>
      </c>
      <c r="CM180" s="6">
        <v>-5</v>
      </c>
      <c r="CN180" s="6">
        <f>IF(EQ180&gt;=70, 5, 0)</f>
        <v>0</v>
      </c>
      <c r="CO180" s="6">
        <v>-5</v>
      </c>
      <c r="CP180" s="6"/>
      <c r="CQ180" s="6">
        <v>-5</v>
      </c>
      <c r="CR180" s="7"/>
      <c r="CS180" s="7">
        <f>IF(FA180&gt;=70, 6, 0)</f>
        <v>0</v>
      </c>
      <c r="CT180" s="7">
        <v>-5</v>
      </c>
      <c r="CU180" s="6"/>
      <c r="CV180" s="7">
        <v>0</v>
      </c>
      <c r="CW180" s="7">
        <v>0</v>
      </c>
      <c r="CX180" s="7">
        <v>10</v>
      </c>
      <c r="CY180" s="7">
        <v>0</v>
      </c>
      <c r="CZ180" s="7">
        <f>IF(AND(DQ180&gt;0,DU180&gt;0),4,0)</f>
        <v>0</v>
      </c>
      <c r="DA180" s="7">
        <f>IF(AND(ED180&gt;0,EI180&gt;0,EN180&gt;0),4,0)</f>
        <v>0</v>
      </c>
      <c r="DB180" s="7">
        <f>IF(SUM(BV180,BX180,CA180,CB180,CD180,CG180,CJ180,CK180,CM180,CO180)&gt;-1,4,0)</f>
        <v>0</v>
      </c>
      <c r="DC180" s="7">
        <f>IF(FA180&gt;0,4,0)</f>
        <v>0</v>
      </c>
      <c r="DD180" s="6"/>
      <c r="DE180" s="10">
        <f>SUM(AR180:DD180)</f>
        <v>-87</v>
      </c>
      <c r="DF180" s="10">
        <v>50</v>
      </c>
      <c r="DG180" s="17">
        <f>DE180+DF180</f>
        <v>-37</v>
      </c>
      <c r="DH180" s="1">
        <v>31.43</v>
      </c>
      <c r="DI180" s="18">
        <v>0</v>
      </c>
      <c r="DJ180" s="18">
        <v>50</v>
      </c>
      <c r="DK180" s="29">
        <f>AVERAGE(DI180:DJ180)</f>
        <v>25</v>
      </c>
      <c r="DL180" s="1">
        <v>0</v>
      </c>
      <c r="DM180" s="29">
        <v>0</v>
      </c>
      <c r="DN180" s="1">
        <v>0</v>
      </c>
      <c r="DO180" s="1">
        <v>0</v>
      </c>
      <c r="DP180" s="1">
        <f>IF(DO180&gt;68, 68, DO180)</f>
        <v>0</v>
      </c>
      <c r="DQ180" s="1">
        <f>MAX(DN180,DP180)</f>
        <v>0</v>
      </c>
      <c r="DR180" s="29">
        <v>0</v>
      </c>
      <c r="DS180" s="29"/>
      <c r="DT180" s="29">
        <f>IF(DS180&gt;68,68,DS180)</f>
        <v>0</v>
      </c>
      <c r="DU180" s="29">
        <f>MAX(DR180,DT180)</f>
        <v>0</v>
      </c>
      <c r="DV180" s="18">
        <v>0</v>
      </c>
      <c r="DW180" s="18">
        <v>0</v>
      </c>
      <c r="DX180" s="1"/>
      <c r="DY180" s="15">
        <f>AVERAGE(DH180,DK180:DM180, DQ180, DU180)</f>
        <v>9.4049999999999994</v>
      </c>
      <c r="DZ180" s="1">
        <v>13.33</v>
      </c>
      <c r="EA180" s="1">
        <v>0</v>
      </c>
      <c r="EB180" s="1">
        <v>0</v>
      </c>
      <c r="EC180" s="1">
        <f>IF(EB180&gt;68,68,EB180)</f>
        <v>0</v>
      </c>
      <c r="ED180" s="1">
        <f>MAX(DZ180:EA180,EC180)</f>
        <v>13.33</v>
      </c>
      <c r="EE180" s="29">
        <v>0</v>
      </c>
      <c r="EF180" s="29">
        <v>0</v>
      </c>
      <c r="EG180" s="29">
        <v>0</v>
      </c>
      <c r="EH180" s="29">
        <f>IF(EG180&gt;68,68,EG180)</f>
        <v>0</v>
      </c>
      <c r="EI180" s="29">
        <f>MAX(EE180:EF180)</f>
        <v>0</v>
      </c>
      <c r="EJ180" s="1">
        <v>0</v>
      </c>
      <c r="EK180" s="1">
        <v>0</v>
      </c>
      <c r="EL180" s="1">
        <v>0</v>
      </c>
      <c r="EM180" s="1">
        <f>IF(EL180&gt;68,68,EL180)</f>
        <v>0</v>
      </c>
      <c r="EN180" s="1">
        <f>MAX(EJ180:EK180,EM180)</f>
        <v>0</v>
      </c>
      <c r="EO180" s="29">
        <v>0</v>
      </c>
      <c r="EP180" s="29">
        <v>0</v>
      </c>
      <c r="EQ180" s="29"/>
      <c r="ER180" s="15">
        <f>AVERAGE(ED180,EI180,EN180,EQ180)</f>
        <v>4.4433333333333334</v>
      </c>
      <c r="ES180" s="1">
        <v>0</v>
      </c>
      <c r="ET180" s="1">
        <v>0</v>
      </c>
      <c r="EU180" s="1">
        <f>MIN(MAX(ES180:ET180)+0.2*FA180, 100)</f>
        <v>0</v>
      </c>
      <c r="EV180" s="29">
        <v>0</v>
      </c>
      <c r="EW180" s="29">
        <v>0</v>
      </c>
      <c r="EX180" s="29">
        <f>MIN(MAX(EV180:EW180)+0.15*FA180, 100)</f>
        <v>0</v>
      </c>
      <c r="EY180" s="1">
        <v>0</v>
      </c>
      <c r="EZ180" s="1">
        <v>0</v>
      </c>
      <c r="FA180" s="1">
        <f>MAX(EY180:EZ180)</f>
        <v>0</v>
      </c>
      <c r="FB180" s="15">
        <f>AVERAGE(EU180,EX180,FA180)</f>
        <v>0</v>
      </c>
      <c r="FC180" s="3">
        <v>0.25</v>
      </c>
      <c r="FD180" s="3">
        <v>0.2</v>
      </c>
      <c r="FE180" s="3">
        <v>0.25</v>
      </c>
      <c r="FF180" s="3">
        <v>0.3</v>
      </c>
      <c r="FG180" s="25">
        <f>MIN(IF(C180="Yes",AQ180+DG180,0),100)</f>
        <v>-36</v>
      </c>
      <c r="FH180" s="25">
        <f>IF(FL180&lt;0,FG180+FL180*-4,FG180)</f>
        <v>-14.967333333333332</v>
      </c>
      <c r="FI180" s="25">
        <f>MIN(IF(C180="Yes",AQ180+DY180,0), 100)</f>
        <v>10.404999999999999</v>
      </c>
      <c r="FJ180" s="25">
        <f>MIN(IF(C180="Yes",AQ180+ER180,0),100)</f>
        <v>5.4433333333333334</v>
      </c>
      <c r="FK180" s="25">
        <f>MIN(IF(C180="Yes",AQ180+FB180,0), 100)</f>
        <v>1</v>
      </c>
      <c r="FL180" s="26">
        <f>FC180*FG180+FD180*FI180+FE180*FJ180+FF180*FK180</f>
        <v>-5.2581666666666669</v>
      </c>
      <c r="FM180" s="26">
        <f>FC180*FH180+FD180*FI180+FE180*FJ180+FF180*FK180</f>
        <v>0</v>
      </c>
    </row>
    <row r="181" spans="1:169" customFormat="1" x14ac:dyDescent="0.3">
      <c r="A181">
        <v>1402019087</v>
      </c>
      <c r="B181" t="s">
        <v>105</v>
      </c>
      <c r="C181" s="2" t="s">
        <v>107</v>
      </c>
      <c r="D181" s="6"/>
      <c r="E181" s="6"/>
      <c r="F181" s="7"/>
      <c r="G181" s="7">
        <v>1</v>
      </c>
      <c r="H181" s="6"/>
      <c r="I181" s="6"/>
      <c r="J181" s="7"/>
      <c r="K181" s="7"/>
      <c r="L181" s="6"/>
      <c r="M181" s="8"/>
      <c r="N181" s="7"/>
      <c r="O181" s="7"/>
      <c r="P181" s="6"/>
      <c r="Q181" s="8"/>
      <c r="R181" s="7"/>
      <c r="S181" s="7"/>
      <c r="T181" s="6">
        <v>1</v>
      </c>
      <c r="U181" s="16"/>
      <c r="V181" s="7"/>
      <c r="W181" s="7"/>
      <c r="X181" s="6"/>
      <c r="Y181" s="6"/>
      <c r="Z181" s="7"/>
      <c r="AA181" s="7"/>
      <c r="AB181" s="6"/>
      <c r="AC181" s="6"/>
      <c r="AD181" s="7"/>
      <c r="AE181" s="8"/>
      <c r="AF181" s="10">
        <v>14</v>
      </c>
      <c r="AG181" s="10">
        <v>10</v>
      </c>
      <c r="AH181" s="10">
        <f>COUNT(D181:AE181)</f>
        <v>2</v>
      </c>
      <c r="AI181" s="22">
        <f>IF(C181="Yes",(AF181-AH181+(DG181-50)/AG181)/AF181,0)</f>
        <v>0.21428571428571427</v>
      </c>
      <c r="AJ181" s="11">
        <f>SUM(D181:AE181)</f>
        <v>2</v>
      </c>
      <c r="AK181" s="10">
        <f>MAX(AJ181-AL181-AM181,0)*-1</f>
        <v>0</v>
      </c>
      <c r="AL181" s="10">
        <v>10</v>
      </c>
      <c r="AM181" s="10">
        <v>3</v>
      </c>
      <c r="AN181" s="7">
        <f>AJ181+AK181+AO181</f>
        <v>2</v>
      </c>
      <c r="AO181" s="6"/>
      <c r="AP181" s="3">
        <v>0.5</v>
      </c>
      <c r="AQ181" s="15">
        <f>MIN(AN181,AL181)*AP181</f>
        <v>1</v>
      </c>
      <c r="AR181" s="6">
        <v>0</v>
      </c>
      <c r="AS181" s="6">
        <v>0</v>
      </c>
      <c r="AT181" s="6">
        <v>-5</v>
      </c>
      <c r="AU181" s="6">
        <v>0</v>
      </c>
      <c r="AV181" s="7"/>
      <c r="AW181" s="7">
        <v>0</v>
      </c>
      <c r="AX181" s="7"/>
      <c r="AY181" s="7">
        <v>-5</v>
      </c>
      <c r="AZ181" s="6"/>
      <c r="BA181" s="6">
        <v>-5</v>
      </c>
      <c r="BB181" s="6"/>
      <c r="BC181" s="6">
        <v>-5</v>
      </c>
      <c r="BD181" s="7"/>
      <c r="BE181" s="7">
        <f>IF(ED181&gt;=70, 5, 0)</f>
        <v>0</v>
      </c>
      <c r="BF181" s="7"/>
      <c r="BG181" s="7"/>
      <c r="BH181" s="7">
        <v>-5</v>
      </c>
      <c r="BI181" s="6"/>
      <c r="BJ181" s="6">
        <f>IF(EU181&gt;=70, 6, 0)</f>
        <v>0</v>
      </c>
      <c r="BK181" s="6">
        <v>-5</v>
      </c>
      <c r="BL181" s="7">
        <v>-5</v>
      </c>
      <c r="BM181" s="7">
        <v>-5</v>
      </c>
      <c r="BN181" s="7">
        <v>-5</v>
      </c>
      <c r="BO181" s="6"/>
      <c r="BP181" s="6">
        <f>IF(EX181&gt;=70, 6, 0)</f>
        <v>0</v>
      </c>
      <c r="BQ181" s="6">
        <v>-5</v>
      </c>
      <c r="BR181" s="7"/>
      <c r="BS181" s="7">
        <v>-5</v>
      </c>
      <c r="BT181" s="7">
        <v>-5</v>
      </c>
      <c r="BU181" s="6">
        <v>5</v>
      </c>
      <c r="BV181" s="6">
        <v>-5</v>
      </c>
      <c r="BW181" s="6">
        <f>IF(EI181&gt;=70, 5, 0)</f>
        <v>0</v>
      </c>
      <c r="BX181" s="6">
        <v>-5</v>
      </c>
      <c r="BY181" s="6">
        <v>0</v>
      </c>
      <c r="BZ181" s="6">
        <v>0</v>
      </c>
      <c r="CA181" s="6">
        <v>0</v>
      </c>
      <c r="CB181" s="6">
        <v>0</v>
      </c>
      <c r="CC181" s="6">
        <v>0</v>
      </c>
      <c r="CD181" s="6">
        <v>0</v>
      </c>
      <c r="CE181" s="6">
        <v>0</v>
      </c>
      <c r="CF181" s="6">
        <v>0</v>
      </c>
      <c r="CG181" s="6">
        <v>0</v>
      </c>
      <c r="CH181" s="6">
        <v>0</v>
      </c>
      <c r="CI181" s="6">
        <v>-5</v>
      </c>
      <c r="CJ181" s="7">
        <v>-5</v>
      </c>
      <c r="CK181" s="7">
        <v>-5</v>
      </c>
      <c r="CL181" s="7">
        <v>-5</v>
      </c>
      <c r="CM181" s="6">
        <v>-5</v>
      </c>
      <c r="CN181" s="6">
        <f>IF(EQ181&gt;=70, 5, 0)</f>
        <v>0</v>
      </c>
      <c r="CO181" s="6">
        <v>-5</v>
      </c>
      <c r="CP181" s="6"/>
      <c r="CQ181" s="6">
        <v>-5</v>
      </c>
      <c r="CR181" s="7"/>
      <c r="CS181" s="7">
        <f>IF(FA181&gt;=70, 6, 0)</f>
        <v>0</v>
      </c>
      <c r="CT181" s="7">
        <v>-5</v>
      </c>
      <c r="CU181" s="6"/>
      <c r="CV181" s="7">
        <v>0</v>
      </c>
      <c r="CW181" s="7">
        <v>0</v>
      </c>
      <c r="CX181" s="7">
        <v>15</v>
      </c>
      <c r="CY181" s="7">
        <v>0</v>
      </c>
      <c r="CZ181" s="7">
        <f>IF(AND(DQ181&gt;0,DU181&gt;0),4,0)</f>
        <v>0</v>
      </c>
      <c r="DA181" s="7">
        <f>IF(AND(ED181&gt;0,EI181&gt;0,EN181&gt;0),4,0)</f>
        <v>0</v>
      </c>
      <c r="DB181" s="7">
        <f>IF(SUM(BV181,BX181,CA181,CB181,CD181,CG181,CJ181,CK181,CM181,CO181)&gt;-1,4,0)</f>
        <v>0</v>
      </c>
      <c r="DC181" s="7">
        <f>IF(FA181&gt;0,4,0)</f>
        <v>0</v>
      </c>
      <c r="DD181" s="6"/>
      <c r="DE181" s="10">
        <f>SUM(AR181:DD181)</f>
        <v>-90</v>
      </c>
      <c r="DF181" s="10">
        <v>50</v>
      </c>
      <c r="DG181" s="17">
        <f>DE181+DF181</f>
        <v>-40</v>
      </c>
      <c r="DH181" s="1">
        <v>0</v>
      </c>
      <c r="DI181" s="18">
        <v>0</v>
      </c>
      <c r="DJ181" s="18">
        <v>0</v>
      </c>
      <c r="DK181" s="29">
        <f>AVERAGE(DI181:DJ181)</f>
        <v>0</v>
      </c>
      <c r="DL181" s="1">
        <v>0</v>
      </c>
      <c r="DM181" s="29">
        <v>0</v>
      </c>
      <c r="DN181" s="1">
        <v>0</v>
      </c>
      <c r="DO181" s="1">
        <v>0</v>
      </c>
      <c r="DP181" s="1">
        <f>IF(DO181&gt;68, 68, DO181)</f>
        <v>0</v>
      </c>
      <c r="DQ181" s="1">
        <f>MAX(DN181,DP181)</f>
        <v>0</v>
      </c>
      <c r="DR181" s="29">
        <v>0</v>
      </c>
      <c r="DS181" s="29"/>
      <c r="DT181" s="29">
        <f>IF(DS181&gt;68,68,DS181)</f>
        <v>0</v>
      </c>
      <c r="DU181" s="29">
        <f>MAX(DR181,DT181)</f>
        <v>0</v>
      </c>
      <c r="DV181" s="18">
        <v>0</v>
      </c>
      <c r="DW181" s="18">
        <v>0</v>
      </c>
      <c r="DX181" s="1"/>
      <c r="DY181" s="15">
        <f>AVERAGE(DH181,DK181:DM181, DQ181, DU181)</f>
        <v>0</v>
      </c>
      <c r="DZ181" s="1">
        <v>0</v>
      </c>
      <c r="EA181" s="1">
        <v>0</v>
      </c>
      <c r="EB181" s="1">
        <v>0</v>
      </c>
      <c r="EC181" s="1">
        <f>IF(EB181&gt;68,68,EB181)</f>
        <v>0</v>
      </c>
      <c r="ED181" s="1">
        <f>MAX(DZ181:EA181,EC181)</f>
        <v>0</v>
      </c>
      <c r="EE181" s="29">
        <v>0</v>
      </c>
      <c r="EF181" s="29">
        <v>0</v>
      </c>
      <c r="EG181" s="29">
        <v>0</v>
      </c>
      <c r="EH181" s="29">
        <f>IF(EG181&gt;68,68,EG181)</f>
        <v>0</v>
      </c>
      <c r="EI181" s="29">
        <f>MAX(EE181:EF181)</f>
        <v>0</v>
      </c>
      <c r="EJ181" s="1">
        <v>0</v>
      </c>
      <c r="EK181" s="1">
        <v>0</v>
      </c>
      <c r="EL181" s="1">
        <v>0</v>
      </c>
      <c r="EM181" s="1">
        <f>IF(EL181&gt;68,68,EL181)</f>
        <v>0</v>
      </c>
      <c r="EN181" s="1">
        <f>MAX(EJ181:EK181,EM181)</f>
        <v>0</v>
      </c>
      <c r="EO181" s="29">
        <v>0</v>
      </c>
      <c r="EP181" s="29">
        <v>0</v>
      </c>
      <c r="EQ181" s="29"/>
      <c r="ER181" s="15">
        <f>AVERAGE(ED181,EI181,EN181,EQ181)</f>
        <v>0</v>
      </c>
      <c r="ES181" s="1">
        <v>0</v>
      </c>
      <c r="ET181" s="1">
        <v>0</v>
      </c>
      <c r="EU181" s="1">
        <f>MIN(MAX(ES181:ET181)+0.2*FA181, 100)</f>
        <v>0</v>
      </c>
      <c r="EV181" s="29">
        <v>0</v>
      </c>
      <c r="EW181" s="29">
        <v>0</v>
      </c>
      <c r="EX181" s="29">
        <f>MIN(MAX(EV181:EW181)+0.15*FA181, 100)</f>
        <v>0</v>
      </c>
      <c r="EY181" s="1">
        <v>0</v>
      </c>
      <c r="EZ181" s="1">
        <v>0</v>
      </c>
      <c r="FA181" s="1">
        <f>MAX(EY181:EZ181)</f>
        <v>0</v>
      </c>
      <c r="FB181" s="15">
        <f>AVERAGE(EU181,EX181,FA181)</f>
        <v>0</v>
      </c>
      <c r="FC181" s="3">
        <v>0.25</v>
      </c>
      <c r="FD181" s="3">
        <v>0.2</v>
      </c>
      <c r="FE181" s="3">
        <v>0.25</v>
      </c>
      <c r="FF181" s="3">
        <v>0.3</v>
      </c>
      <c r="FG181" s="25">
        <f>MIN(IF(C181="Yes",AQ181+DG181,0),100)</f>
        <v>-39</v>
      </c>
      <c r="FH181" s="25">
        <f>IF(FL181&lt;0,FG181+FL181*-4,FG181)</f>
        <v>-3</v>
      </c>
      <c r="FI181" s="25">
        <f>MIN(IF(C181="Yes",AQ181+DY181,0), 100)</f>
        <v>1</v>
      </c>
      <c r="FJ181" s="25">
        <f>MIN(IF(C181="Yes",AQ181+ER181,0),100)</f>
        <v>1</v>
      </c>
      <c r="FK181" s="25">
        <f>MIN(IF(C181="Yes",AQ181+FB181,0), 100)</f>
        <v>1</v>
      </c>
      <c r="FL181" s="26">
        <f>FC181*FG181+FD181*FI181+FE181*FJ181+FF181*FK181</f>
        <v>-9</v>
      </c>
      <c r="FM181" s="26">
        <f>FC181*FH181+FD181*FI181+FE181*FJ181+FF181*FK181</f>
        <v>0</v>
      </c>
    </row>
    <row r="182" spans="1:169" customFormat="1" x14ac:dyDescent="0.3">
      <c r="A182">
        <v>1402019102</v>
      </c>
      <c r="B182" t="s">
        <v>105</v>
      </c>
      <c r="C182" s="2" t="s">
        <v>107</v>
      </c>
      <c r="D182" s="6">
        <v>1</v>
      </c>
      <c r="E182" s="6"/>
      <c r="F182" s="7"/>
      <c r="G182" s="7"/>
      <c r="H182" s="6"/>
      <c r="I182" s="6"/>
      <c r="J182" s="7">
        <v>1</v>
      </c>
      <c r="K182" s="7"/>
      <c r="L182" s="6"/>
      <c r="M182" s="8"/>
      <c r="N182" s="7"/>
      <c r="O182" s="7"/>
      <c r="P182" s="6"/>
      <c r="Q182" s="8"/>
      <c r="R182" s="7"/>
      <c r="S182" s="7"/>
      <c r="T182" s="6"/>
      <c r="U182" s="6"/>
      <c r="V182" s="7"/>
      <c r="W182" s="7"/>
      <c r="X182" s="6"/>
      <c r="Y182" s="6"/>
      <c r="Z182" s="7"/>
      <c r="AA182" s="7"/>
      <c r="AB182" s="6"/>
      <c r="AC182" s="6"/>
      <c r="AD182" s="7"/>
      <c r="AE182" s="8"/>
      <c r="AF182" s="10">
        <v>14</v>
      </c>
      <c r="AG182" s="10">
        <v>10</v>
      </c>
      <c r="AH182" s="10">
        <f>COUNT(D182:AE182)</f>
        <v>2</v>
      </c>
      <c r="AI182" s="22">
        <f>IF(C182="Yes",(AF182-AH182+(DG182-50)/AG182)/AF182,0)</f>
        <v>0.21428571428571427</v>
      </c>
      <c r="AJ182" s="11">
        <f>SUM(D182:AE182)</f>
        <v>2</v>
      </c>
      <c r="AK182" s="10">
        <f>MAX(AJ182-AL182-AM182,0)*-1</f>
        <v>0</v>
      </c>
      <c r="AL182" s="10">
        <v>10</v>
      </c>
      <c r="AM182" s="10">
        <v>3</v>
      </c>
      <c r="AN182" s="7">
        <f>AJ182+AK182+AO182</f>
        <v>2</v>
      </c>
      <c r="AO182" s="6"/>
      <c r="AP182" s="3">
        <v>0.5</v>
      </c>
      <c r="AQ182" s="15">
        <f>MIN(AN182,AL182)*AP182</f>
        <v>1</v>
      </c>
      <c r="AR182" s="6">
        <v>0</v>
      </c>
      <c r="AS182" s="6">
        <v>0</v>
      </c>
      <c r="AT182" s="6">
        <v>0</v>
      </c>
      <c r="AU182" s="6">
        <v>0</v>
      </c>
      <c r="AV182" s="7"/>
      <c r="AW182" s="7">
        <v>-5</v>
      </c>
      <c r="AX182" s="7"/>
      <c r="AY182" s="7">
        <v>-5</v>
      </c>
      <c r="AZ182" s="6"/>
      <c r="BA182" s="6">
        <v>-5</v>
      </c>
      <c r="BB182" s="6"/>
      <c r="BC182" s="6">
        <v>-5</v>
      </c>
      <c r="BD182" s="7"/>
      <c r="BE182" s="7">
        <f>IF(ED182&gt;=70, 5, 0)</f>
        <v>0</v>
      </c>
      <c r="BF182" s="7"/>
      <c r="BG182" s="7"/>
      <c r="BH182" s="7">
        <v>-5</v>
      </c>
      <c r="BI182" s="6"/>
      <c r="BJ182" s="6">
        <f>IF(EU182&gt;=70, 6, 0)</f>
        <v>0</v>
      </c>
      <c r="BK182" s="6">
        <v>-5</v>
      </c>
      <c r="BL182" s="7">
        <v>-5</v>
      </c>
      <c r="BM182" s="7">
        <v>-5</v>
      </c>
      <c r="BN182" s="7">
        <v>-5</v>
      </c>
      <c r="BO182" s="6"/>
      <c r="BP182" s="6">
        <f>IF(EX182&gt;=70, 6, 0)</f>
        <v>0</v>
      </c>
      <c r="BQ182" s="6">
        <v>-5</v>
      </c>
      <c r="BR182" s="7"/>
      <c r="BS182" s="7">
        <v>-5</v>
      </c>
      <c r="BT182" s="7">
        <v>-5</v>
      </c>
      <c r="BU182" s="6"/>
      <c r="BV182" s="6">
        <v>0</v>
      </c>
      <c r="BW182" s="6">
        <f>IF(EI182&gt;=70, 5, 0)</f>
        <v>0</v>
      </c>
      <c r="BX182" s="6">
        <v>-5</v>
      </c>
      <c r="BY182" s="6">
        <v>0</v>
      </c>
      <c r="BZ182" s="6">
        <v>0</v>
      </c>
      <c r="CA182" s="6">
        <v>0</v>
      </c>
      <c r="CB182" s="6">
        <v>0</v>
      </c>
      <c r="CC182" s="6">
        <v>0</v>
      </c>
      <c r="CD182" s="6">
        <v>0</v>
      </c>
      <c r="CE182" s="6">
        <v>0</v>
      </c>
      <c r="CF182" s="6">
        <v>0</v>
      </c>
      <c r="CG182" s="6">
        <v>0</v>
      </c>
      <c r="CH182" s="6">
        <v>0</v>
      </c>
      <c r="CI182" s="6">
        <v>-5</v>
      </c>
      <c r="CJ182" s="7">
        <v>-5</v>
      </c>
      <c r="CK182" s="7">
        <v>-5</v>
      </c>
      <c r="CL182" s="7">
        <v>-5</v>
      </c>
      <c r="CM182" s="6">
        <v>-5</v>
      </c>
      <c r="CN182" s="6">
        <f>IF(EQ182&gt;=70, 5, 0)</f>
        <v>0</v>
      </c>
      <c r="CO182" s="6">
        <v>-5</v>
      </c>
      <c r="CP182" s="6"/>
      <c r="CQ182" s="6">
        <v>-5</v>
      </c>
      <c r="CR182" s="7"/>
      <c r="CS182" s="7">
        <f>IF(FA182&gt;=70, 6, 0)</f>
        <v>0</v>
      </c>
      <c r="CT182" s="7">
        <v>-5</v>
      </c>
      <c r="CU182" s="6"/>
      <c r="CV182" s="7">
        <v>0</v>
      </c>
      <c r="CW182" s="7">
        <v>0</v>
      </c>
      <c r="CX182" s="7">
        <v>15</v>
      </c>
      <c r="CY182" s="7">
        <v>0</v>
      </c>
      <c r="CZ182" s="7">
        <f>IF(AND(DQ182&gt;0,DU182&gt;0),4,0)</f>
        <v>0</v>
      </c>
      <c r="DA182" s="7">
        <f>IF(AND(ED182&gt;0,EI182&gt;0,EN182&gt;0),4,0)</f>
        <v>0</v>
      </c>
      <c r="DB182" s="7">
        <f>IF(SUM(BV182,BX182,CA182,CB182,CD182,CG182,CJ182,CK182,CM182,CO182)&gt;-1,4,0)</f>
        <v>0</v>
      </c>
      <c r="DC182" s="7">
        <f>IF(FA182&gt;0,4,0)</f>
        <v>0</v>
      </c>
      <c r="DD182" s="6"/>
      <c r="DE182" s="10">
        <f>SUM(AR182:DD182)</f>
        <v>-90</v>
      </c>
      <c r="DF182" s="10">
        <v>50</v>
      </c>
      <c r="DG182" s="17">
        <f>DE182+DF182</f>
        <v>-40</v>
      </c>
      <c r="DH182" s="1">
        <v>20</v>
      </c>
      <c r="DI182" s="18">
        <v>0</v>
      </c>
      <c r="DJ182" s="18">
        <v>0</v>
      </c>
      <c r="DK182" s="29">
        <f>AVERAGE(DI182:DJ182)</f>
        <v>0</v>
      </c>
      <c r="DL182" s="1">
        <v>0</v>
      </c>
      <c r="DM182" s="29">
        <v>0</v>
      </c>
      <c r="DN182" s="1">
        <v>0</v>
      </c>
      <c r="DO182" s="1">
        <v>0</v>
      </c>
      <c r="DP182" s="1">
        <f>IF(DO182&gt;68, 68, DO182)</f>
        <v>0</v>
      </c>
      <c r="DQ182" s="1">
        <f>MAX(DN182,DP182)</f>
        <v>0</v>
      </c>
      <c r="DR182" s="29">
        <v>0</v>
      </c>
      <c r="DS182" s="29"/>
      <c r="DT182" s="29">
        <f>IF(DS182&gt;68,68,DS182)</f>
        <v>0</v>
      </c>
      <c r="DU182" s="29">
        <f>MAX(DR182,DT182)</f>
        <v>0</v>
      </c>
      <c r="DV182" s="18">
        <v>0</v>
      </c>
      <c r="DW182" s="18">
        <v>0</v>
      </c>
      <c r="DX182" s="1"/>
      <c r="DY182" s="15">
        <f>AVERAGE(DH182,DK182:DM182, DQ182, DU182)</f>
        <v>3.3333333333333335</v>
      </c>
      <c r="DZ182" s="1">
        <v>26.67</v>
      </c>
      <c r="EA182" s="1">
        <v>0</v>
      </c>
      <c r="EB182" s="1">
        <v>0</v>
      </c>
      <c r="EC182" s="1">
        <f>IF(EB182&gt;68,68,EB182)</f>
        <v>0</v>
      </c>
      <c r="ED182" s="1">
        <f>MAX(DZ182:EA182,EC182)</f>
        <v>26.67</v>
      </c>
      <c r="EE182" s="29">
        <v>0</v>
      </c>
      <c r="EF182" s="29">
        <v>0</v>
      </c>
      <c r="EG182" s="29">
        <v>0</v>
      </c>
      <c r="EH182" s="29">
        <f>IF(EG182&gt;68,68,EG182)</f>
        <v>0</v>
      </c>
      <c r="EI182" s="29">
        <f>MAX(EE182:EF182)</f>
        <v>0</v>
      </c>
      <c r="EJ182" s="1">
        <v>0</v>
      </c>
      <c r="EK182" s="1">
        <v>0</v>
      </c>
      <c r="EL182" s="1">
        <v>0</v>
      </c>
      <c r="EM182" s="1">
        <f>IF(EL182&gt;68,68,EL182)</f>
        <v>0</v>
      </c>
      <c r="EN182" s="1">
        <f>MAX(EJ182:EK182,EM182)</f>
        <v>0</v>
      </c>
      <c r="EO182" s="29">
        <v>0</v>
      </c>
      <c r="EP182" s="29">
        <v>0</v>
      </c>
      <c r="EQ182" s="29"/>
      <c r="ER182" s="15">
        <f>AVERAGE(ED182,EI182,EN182,EQ182)</f>
        <v>8.89</v>
      </c>
      <c r="ES182" s="1">
        <v>0</v>
      </c>
      <c r="ET182" s="1">
        <v>0</v>
      </c>
      <c r="EU182" s="1">
        <f>MIN(MAX(ES182:ET182)+0.2*FA182, 100)</f>
        <v>0</v>
      </c>
      <c r="EV182" s="29">
        <v>0</v>
      </c>
      <c r="EW182" s="29">
        <v>0</v>
      </c>
      <c r="EX182" s="29">
        <f>MIN(MAX(EV182:EW182)+0.15*FA182, 100)</f>
        <v>0</v>
      </c>
      <c r="EY182" s="1">
        <v>0</v>
      </c>
      <c r="EZ182" s="1">
        <v>0</v>
      </c>
      <c r="FA182" s="1">
        <f>MAX(EY182:EZ182)</f>
        <v>0</v>
      </c>
      <c r="FB182" s="15">
        <f>AVERAGE(EU182,EX182,FA182)</f>
        <v>0</v>
      </c>
      <c r="FC182" s="3">
        <v>0.25</v>
      </c>
      <c r="FD182" s="3">
        <v>0.2</v>
      </c>
      <c r="FE182" s="3">
        <v>0.25</v>
      </c>
      <c r="FF182" s="3">
        <v>0.3</v>
      </c>
      <c r="FG182" s="25">
        <f>MIN(IF(C182="Yes",AQ182+DG182,0),100)</f>
        <v>-39</v>
      </c>
      <c r="FH182" s="25">
        <f>IF(FL182&lt;0,FG182+FL182*-4,FG182)</f>
        <v>-14.556666666666668</v>
      </c>
      <c r="FI182" s="25">
        <f>MIN(IF(C182="Yes",AQ182+DY182,0), 100)</f>
        <v>4.3333333333333339</v>
      </c>
      <c r="FJ182" s="25">
        <f>MIN(IF(C182="Yes",AQ182+ER182,0),100)</f>
        <v>9.89</v>
      </c>
      <c r="FK182" s="25">
        <f>MIN(IF(C182="Yes",AQ182+FB182,0), 100)</f>
        <v>1</v>
      </c>
      <c r="FL182" s="26">
        <f>FC182*FG182+FD182*FI182+FE182*FJ182+FF182*FK182</f>
        <v>-6.1108333333333329</v>
      </c>
      <c r="FM182" s="26">
        <f>FC182*FH182+FD182*FI182+FE182*FJ182+FF182*FK182</f>
        <v>0</v>
      </c>
    </row>
    <row r="183" spans="1:169" customFormat="1" x14ac:dyDescent="0.3">
      <c r="A183">
        <v>1402019114</v>
      </c>
      <c r="B183" t="s">
        <v>105</v>
      </c>
      <c r="C183" s="2" t="s">
        <v>107</v>
      </c>
      <c r="D183" s="6">
        <v>1</v>
      </c>
      <c r="E183" s="6">
        <v>1</v>
      </c>
      <c r="F183" s="7"/>
      <c r="G183" s="7">
        <v>1</v>
      </c>
      <c r="H183" s="6"/>
      <c r="I183" s="6"/>
      <c r="J183" s="7"/>
      <c r="K183" s="7"/>
      <c r="L183" s="6"/>
      <c r="M183" s="8"/>
      <c r="N183" s="7"/>
      <c r="O183" s="7"/>
      <c r="P183" s="6"/>
      <c r="Q183" s="8"/>
      <c r="R183" s="7"/>
      <c r="S183" s="7"/>
      <c r="T183" s="6"/>
      <c r="U183" s="6"/>
      <c r="V183" s="7"/>
      <c r="W183" s="7"/>
      <c r="X183" s="6"/>
      <c r="Y183" s="6"/>
      <c r="Z183" s="7"/>
      <c r="AA183" s="7"/>
      <c r="AB183" s="6"/>
      <c r="AC183" s="6"/>
      <c r="AD183" s="7"/>
      <c r="AE183" s="8"/>
      <c r="AF183" s="10">
        <v>14</v>
      </c>
      <c r="AG183" s="10">
        <v>10</v>
      </c>
      <c r="AH183" s="10">
        <f>COUNT(D183:AE183)</f>
        <v>3</v>
      </c>
      <c r="AI183" s="22">
        <f>IF(C183="Yes",(AF183-AH183+(DG183-50)/AG183)/AF183,0)</f>
        <v>0</v>
      </c>
      <c r="AJ183" s="11">
        <f>SUM(D183:AE183)</f>
        <v>3</v>
      </c>
      <c r="AK183" s="10">
        <f>MAX(AJ183-AL183-AM183,0)*-1</f>
        <v>0</v>
      </c>
      <c r="AL183" s="10">
        <v>10</v>
      </c>
      <c r="AM183" s="10">
        <v>3</v>
      </c>
      <c r="AN183" s="7">
        <f>AJ183+AK183+AO183</f>
        <v>3</v>
      </c>
      <c r="AO183" s="6"/>
      <c r="AP183" s="3">
        <v>0.5</v>
      </c>
      <c r="AQ183" s="15">
        <f>MIN(AN183,AL183)*AP183</f>
        <v>1.5</v>
      </c>
      <c r="AR183" s="6">
        <v>0</v>
      </c>
      <c r="AS183" s="6">
        <v>0</v>
      </c>
      <c r="AT183" s="6">
        <v>-5</v>
      </c>
      <c r="AU183" s="6">
        <v>0</v>
      </c>
      <c r="AV183" s="7"/>
      <c r="AW183" s="7">
        <v>0</v>
      </c>
      <c r="AX183" s="7"/>
      <c r="AY183" s="7">
        <v>-5</v>
      </c>
      <c r="AZ183" s="6"/>
      <c r="BA183" s="6">
        <v>-5</v>
      </c>
      <c r="BB183" s="6"/>
      <c r="BC183" s="6">
        <v>-5</v>
      </c>
      <c r="BD183" s="7"/>
      <c r="BE183" s="7">
        <f>IF(ED183&gt;=70, 5, 0)</f>
        <v>0</v>
      </c>
      <c r="BF183" s="7"/>
      <c r="BG183" s="7"/>
      <c r="BH183" s="7">
        <v>-5</v>
      </c>
      <c r="BI183" s="6"/>
      <c r="BJ183" s="6">
        <f>IF(EU183&gt;=70, 6, 0)</f>
        <v>0</v>
      </c>
      <c r="BK183" s="6">
        <v>-5</v>
      </c>
      <c r="BL183" s="7">
        <v>-5</v>
      </c>
      <c r="BM183" s="7">
        <v>-5</v>
      </c>
      <c r="BN183" s="7">
        <v>-5</v>
      </c>
      <c r="BO183" s="6"/>
      <c r="BP183" s="6">
        <f>IF(EX183&gt;=70, 6, 0)</f>
        <v>0</v>
      </c>
      <c r="BQ183" s="6">
        <v>-5</v>
      </c>
      <c r="BR183" s="7"/>
      <c r="BS183" s="7">
        <v>-5</v>
      </c>
      <c r="BT183" s="7">
        <v>-5</v>
      </c>
      <c r="BU183" s="6"/>
      <c r="BV183" s="6">
        <v>-5</v>
      </c>
      <c r="BW183" s="6">
        <f>IF(EI183&gt;=70, 5, 0)</f>
        <v>0</v>
      </c>
      <c r="BX183" s="6">
        <v>-5</v>
      </c>
      <c r="BY183" s="6">
        <v>0</v>
      </c>
      <c r="BZ183" s="6">
        <v>0</v>
      </c>
      <c r="CA183" s="6">
        <v>0</v>
      </c>
      <c r="CB183" s="6">
        <v>0</v>
      </c>
      <c r="CC183" s="6">
        <v>0</v>
      </c>
      <c r="CD183" s="6">
        <v>0</v>
      </c>
      <c r="CE183" s="6">
        <v>0</v>
      </c>
      <c r="CF183" s="6">
        <v>0</v>
      </c>
      <c r="CG183" s="6">
        <v>0</v>
      </c>
      <c r="CH183" s="6">
        <v>0</v>
      </c>
      <c r="CI183" s="6">
        <v>-5</v>
      </c>
      <c r="CJ183" s="7">
        <v>-5</v>
      </c>
      <c r="CK183" s="7">
        <v>-5</v>
      </c>
      <c r="CL183" s="7">
        <v>-5</v>
      </c>
      <c r="CM183" s="6">
        <v>-5</v>
      </c>
      <c r="CN183" s="6">
        <f>IF(EQ183&gt;=70, 5, 0)</f>
        <v>0</v>
      </c>
      <c r="CO183" s="6">
        <v>-5</v>
      </c>
      <c r="CP183" s="6"/>
      <c r="CQ183" s="6">
        <v>-5</v>
      </c>
      <c r="CR183" s="7"/>
      <c r="CS183" s="7">
        <f>IF(FA183&gt;=70, 6, 0)</f>
        <v>0</v>
      </c>
      <c r="CT183" s="7">
        <v>-5</v>
      </c>
      <c r="CU183" s="6"/>
      <c r="CV183" s="7">
        <v>0</v>
      </c>
      <c r="CW183" s="7">
        <v>0</v>
      </c>
      <c r="CX183" s="7">
        <v>0</v>
      </c>
      <c r="CY183" s="7">
        <v>0</v>
      </c>
      <c r="CZ183" s="7">
        <f>IF(AND(DQ183&gt;0,DU183&gt;0),4,0)</f>
        <v>0</v>
      </c>
      <c r="DA183" s="7">
        <f>IF(AND(ED183&gt;0,EI183&gt;0,EN183&gt;0),4,0)</f>
        <v>0</v>
      </c>
      <c r="DB183" s="7">
        <f>IF(SUM(BV183,BX183,CA183,CB183,CD183,CG183,CJ183,CK183,CM183,CO183)&gt;-1,4,0)</f>
        <v>0</v>
      </c>
      <c r="DC183" s="7">
        <f>IF(FA183&gt;0,4,0)</f>
        <v>0</v>
      </c>
      <c r="DD183" s="6"/>
      <c r="DE183" s="10">
        <f>SUM(AR183:DD183)</f>
        <v>-110</v>
      </c>
      <c r="DF183" s="10">
        <v>50</v>
      </c>
      <c r="DG183" s="17">
        <f>DE183+DF183</f>
        <v>-60</v>
      </c>
      <c r="DH183" s="1">
        <v>0</v>
      </c>
      <c r="DI183" s="18">
        <v>0</v>
      </c>
      <c r="DJ183" s="18">
        <v>0</v>
      </c>
      <c r="DK183" s="29">
        <f>AVERAGE(DI183:DJ183)</f>
        <v>0</v>
      </c>
      <c r="DL183" s="1">
        <v>0</v>
      </c>
      <c r="DM183" s="29">
        <v>0</v>
      </c>
      <c r="DN183" s="1">
        <v>0</v>
      </c>
      <c r="DO183" s="1">
        <v>0</v>
      </c>
      <c r="DP183" s="1">
        <f>IF(DO183&gt;68, 68, DO183)</f>
        <v>0</v>
      </c>
      <c r="DQ183" s="1">
        <f>MAX(DN183,DP183)</f>
        <v>0</v>
      </c>
      <c r="DR183" s="29">
        <v>0</v>
      </c>
      <c r="DS183" s="29"/>
      <c r="DT183" s="29">
        <f>IF(DS183&gt;68,68,DS183)</f>
        <v>0</v>
      </c>
      <c r="DU183" s="29">
        <f>MAX(DR183,DT183)</f>
        <v>0</v>
      </c>
      <c r="DV183" s="18">
        <v>0</v>
      </c>
      <c r="DW183" s="18">
        <v>0</v>
      </c>
      <c r="DX183" s="1"/>
      <c r="DY183" s="15">
        <f>AVERAGE(DH183,DK183:DM183, DQ183, DU183)</f>
        <v>0</v>
      </c>
      <c r="DZ183" s="1">
        <v>0</v>
      </c>
      <c r="EA183" s="1">
        <v>0</v>
      </c>
      <c r="EB183" s="1">
        <v>0</v>
      </c>
      <c r="EC183" s="1">
        <f>IF(EB183&gt;68,68,EB183)</f>
        <v>0</v>
      </c>
      <c r="ED183" s="1">
        <f>MAX(DZ183:EA183,EC183)</f>
        <v>0</v>
      </c>
      <c r="EE183" s="29">
        <v>0</v>
      </c>
      <c r="EF183" s="29">
        <v>0</v>
      </c>
      <c r="EG183" s="29">
        <v>0</v>
      </c>
      <c r="EH183" s="29">
        <f>IF(EG183&gt;68,68,EG183)</f>
        <v>0</v>
      </c>
      <c r="EI183" s="29">
        <f>MAX(EE183:EF183)</f>
        <v>0</v>
      </c>
      <c r="EJ183" s="1">
        <v>0</v>
      </c>
      <c r="EK183" s="1">
        <v>0</v>
      </c>
      <c r="EL183" s="1">
        <v>0</v>
      </c>
      <c r="EM183" s="1">
        <f>IF(EL183&gt;68,68,EL183)</f>
        <v>0</v>
      </c>
      <c r="EN183" s="1">
        <f>MAX(EJ183:EK183,EM183)</f>
        <v>0</v>
      </c>
      <c r="EO183" s="29">
        <v>0</v>
      </c>
      <c r="EP183" s="29">
        <v>0</v>
      </c>
      <c r="EQ183" s="29"/>
      <c r="ER183" s="15">
        <f>AVERAGE(ED183,EI183,EN183,EQ183)</f>
        <v>0</v>
      </c>
      <c r="ES183" s="1">
        <v>0</v>
      </c>
      <c r="ET183" s="1">
        <v>0</v>
      </c>
      <c r="EU183" s="1">
        <f>MIN(MAX(ES183:ET183)+0.2*FA183, 100)</f>
        <v>0</v>
      </c>
      <c r="EV183" s="29">
        <v>0</v>
      </c>
      <c r="EW183" s="29">
        <v>0</v>
      </c>
      <c r="EX183" s="29">
        <f>MIN(MAX(EV183:EW183)+0.15*FA183, 100)</f>
        <v>0</v>
      </c>
      <c r="EY183" s="1">
        <v>0</v>
      </c>
      <c r="EZ183" s="1">
        <v>0</v>
      </c>
      <c r="FA183" s="1">
        <f>MAX(EY183:EZ183)</f>
        <v>0</v>
      </c>
      <c r="FB183" s="15">
        <f>AVERAGE(EU183,EX183,FA183)</f>
        <v>0</v>
      </c>
      <c r="FC183" s="3">
        <v>0.25</v>
      </c>
      <c r="FD183" s="3">
        <v>0.2</v>
      </c>
      <c r="FE183" s="3">
        <v>0.25</v>
      </c>
      <c r="FF183" s="3">
        <v>0.3</v>
      </c>
      <c r="FG183" s="25">
        <f>MIN(IF(C183="Yes",AQ183+DG183,0),100)</f>
        <v>-58.5</v>
      </c>
      <c r="FH183" s="25">
        <f>IF(FL183&lt;0,FG183+FL183*-4,FG183)</f>
        <v>-4.5</v>
      </c>
      <c r="FI183" s="25">
        <f>MIN(IF(C183="Yes",AQ183+DY183,0), 100)</f>
        <v>1.5</v>
      </c>
      <c r="FJ183" s="25">
        <f>MIN(IF(C183="Yes",AQ183+ER183,0),100)</f>
        <v>1.5</v>
      </c>
      <c r="FK183" s="25">
        <f>MIN(IF(C183="Yes",AQ183+FB183,0), 100)</f>
        <v>1.5</v>
      </c>
      <c r="FL183" s="26">
        <f>FC183*FG183+FD183*FI183+FE183*FJ183+FF183*FK183</f>
        <v>-13.5</v>
      </c>
      <c r="FM183" s="26">
        <f>FC183*FH183+FD183*FI183+FE183*FJ183+FF183*FK183</f>
        <v>0</v>
      </c>
    </row>
    <row r="184" spans="1:169" customFormat="1" x14ac:dyDescent="0.3">
      <c r="A184">
        <v>1402019115</v>
      </c>
      <c r="B184" t="s">
        <v>105</v>
      </c>
      <c r="C184" s="2" t="s">
        <v>107</v>
      </c>
      <c r="D184" s="6"/>
      <c r="E184" s="6"/>
      <c r="F184" s="7"/>
      <c r="G184" s="7"/>
      <c r="H184" s="6">
        <v>0</v>
      </c>
      <c r="I184" s="6"/>
      <c r="J184" s="7"/>
      <c r="K184" s="7"/>
      <c r="L184" s="6"/>
      <c r="M184" s="8"/>
      <c r="N184" s="7"/>
      <c r="O184" s="7"/>
      <c r="P184" s="6"/>
      <c r="Q184" s="8"/>
      <c r="R184" s="7"/>
      <c r="S184" s="7"/>
      <c r="T184" s="6"/>
      <c r="U184" s="6"/>
      <c r="V184" s="7"/>
      <c r="W184" s="7"/>
      <c r="X184" s="6"/>
      <c r="Y184" s="6"/>
      <c r="Z184" s="7"/>
      <c r="AA184" s="7"/>
      <c r="AB184" s="6"/>
      <c r="AC184" s="6"/>
      <c r="AD184" s="7"/>
      <c r="AE184" s="8"/>
      <c r="AF184" s="10">
        <v>14</v>
      </c>
      <c r="AG184" s="10">
        <v>10</v>
      </c>
      <c r="AH184" s="10">
        <f>COUNT(D184:AE184)</f>
        <v>1</v>
      </c>
      <c r="AI184" s="22">
        <f>IF(C184="Yes",(AF184-AH184+(DG184-50)/AG184)/AF184,0)</f>
        <v>0.22142857142857139</v>
      </c>
      <c r="AJ184" s="11">
        <f>SUM(D184:AE184)</f>
        <v>0</v>
      </c>
      <c r="AK184" s="10">
        <f>MAX(AJ184-AL184-AM184,0)*-1</f>
        <v>0</v>
      </c>
      <c r="AL184" s="10">
        <v>10</v>
      </c>
      <c r="AM184" s="10">
        <v>3</v>
      </c>
      <c r="AN184" s="7">
        <f>AJ184+AK184+AO184</f>
        <v>0</v>
      </c>
      <c r="AO184" s="6"/>
      <c r="AP184" s="3">
        <v>0.5</v>
      </c>
      <c r="AQ184" s="15">
        <f>MIN(AN184,AL184)*AP184</f>
        <v>0</v>
      </c>
      <c r="AR184" s="6">
        <v>0</v>
      </c>
      <c r="AS184" s="6">
        <v>0</v>
      </c>
      <c r="AT184" s="6">
        <v>1</v>
      </c>
      <c r="AU184" s="6">
        <v>0</v>
      </c>
      <c r="AV184" s="7"/>
      <c r="AW184" s="7">
        <v>0</v>
      </c>
      <c r="AX184" s="7"/>
      <c r="AY184" s="7">
        <v>0</v>
      </c>
      <c r="AZ184" s="6"/>
      <c r="BA184" s="6">
        <v>-5</v>
      </c>
      <c r="BB184" s="6"/>
      <c r="BC184" s="6">
        <v>-5</v>
      </c>
      <c r="BD184" s="7"/>
      <c r="BE184" s="7">
        <f>IF(ED184&gt;=70, 5, 0)</f>
        <v>0</v>
      </c>
      <c r="BF184" s="7"/>
      <c r="BG184" s="7"/>
      <c r="BH184" s="7">
        <v>-5</v>
      </c>
      <c r="BI184" s="6"/>
      <c r="BJ184" s="6">
        <f>IF(EU184&gt;=70, 6, 0)</f>
        <v>0</v>
      </c>
      <c r="BK184" s="6">
        <v>-5</v>
      </c>
      <c r="BL184" s="7">
        <v>-5</v>
      </c>
      <c r="BM184" s="7">
        <v>-5</v>
      </c>
      <c r="BN184" s="7">
        <v>-5</v>
      </c>
      <c r="BO184" s="6"/>
      <c r="BP184" s="6">
        <f>IF(EX184&gt;=70, 6, 0)</f>
        <v>0</v>
      </c>
      <c r="BQ184" s="6">
        <v>-5</v>
      </c>
      <c r="BR184" s="7"/>
      <c r="BS184" s="7">
        <v>-5</v>
      </c>
      <c r="BT184" s="7">
        <v>-5</v>
      </c>
      <c r="BU184" s="6"/>
      <c r="BV184" s="6">
        <v>-5</v>
      </c>
      <c r="BW184" s="6">
        <f>IF(EI184&gt;=70, 5, 0)</f>
        <v>0</v>
      </c>
      <c r="BX184" s="6">
        <v>-5</v>
      </c>
      <c r="BY184" s="6">
        <v>0</v>
      </c>
      <c r="BZ184" s="6">
        <v>0</v>
      </c>
      <c r="CA184" s="6">
        <v>0</v>
      </c>
      <c r="CB184" s="6">
        <v>0</v>
      </c>
      <c r="CC184" s="6">
        <v>0</v>
      </c>
      <c r="CD184" s="6">
        <v>0</v>
      </c>
      <c r="CE184" s="6">
        <v>0</v>
      </c>
      <c r="CF184" s="6">
        <v>0</v>
      </c>
      <c r="CG184" s="6">
        <v>0</v>
      </c>
      <c r="CH184" s="6">
        <v>0</v>
      </c>
      <c r="CI184" s="6">
        <v>-5</v>
      </c>
      <c r="CJ184" s="7">
        <v>-5</v>
      </c>
      <c r="CK184" s="7">
        <v>-5</v>
      </c>
      <c r="CL184" s="7">
        <v>-5</v>
      </c>
      <c r="CM184" s="6">
        <v>-5</v>
      </c>
      <c r="CN184" s="6">
        <f>IF(EQ184&gt;=70, 5, 0)</f>
        <v>0</v>
      </c>
      <c r="CO184" s="6">
        <v>-5</v>
      </c>
      <c r="CP184" s="6"/>
      <c r="CQ184" s="6">
        <v>-5</v>
      </c>
      <c r="CR184" s="7"/>
      <c r="CS184" s="7">
        <f>IF(FA184&gt;=70, 6, 0)</f>
        <v>0</v>
      </c>
      <c r="CT184" s="7">
        <v>-5</v>
      </c>
      <c r="CU184" s="6"/>
      <c r="CV184" s="7">
        <v>0</v>
      </c>
      <c r="CW184" s="7">
        <v>0</v>
      </c>
      <c r="CX184" s="7">
        <v>0</v>
      </c>
      <c r="CY184" s="7">
        <v>0</v>
      </c>
      <c r="CZ184" s="7">
        <f>IF(AND(DQ184&gt;0,DU184&gt;0),4,0)</f>
        <v>0</v>
      </c>
      <c r="DA184" s="7">
        <f>IF(AND(ED184&gt;0,EI184&gt;0,EN184&gt;0),4,0)</f>
        <v>0</v>
      </c>
      <c r="DB184" s="7">
        <f>IF(SUM(BV184,BX184,CA184,CB184,CD184,CG184,CJ184,CK184,CM184,CO184)&gt;-1,4,0)</f>
        <v>0</v>
      </c>
      <c r="DC184" s="7">
        <f>IF(FA184&gt;0,4,0)</f>
        <v>0</v>
      </c>
      <c r="DD184" s="6"/>
      <c r="DE184" s="10">
        <f>SUM(AR184:DD184)</f>
        <v>-99</v>
      </c>
      <c r="DF184" s="10">
        <v>50</v>
      </c>
      <c r="DG184" s="17">
        <f>DE184+DF184</f>
        <v>-49</v>
      </c>
      <c r="DH184" s="1">
        <v>71.430000000000007</v>
      </c>
      <c r="DI184" s="18">
        <v>0</v>
      </c>
      <c r="DJ184" s="18">
        <v>0</v>
      </c>
      <c r="DK184" s="29">
        <f>AVERAGE(DI184:DJ184)</f>
        <v>0</v>
      </c>
      <c r="DL184" s="1">
        <v>0</v>
      </c>
      <c r="DM184" s="29">
        <v>0</v>
      </c>
      <c r="DN184" s="1">
        <v>0</v>
      </c>
      <c r="DO184" s="1">
        <v>0</v>
      </c>
      <c r="DP184" s="1">
        <f>IF(DO184&gt;68, 68, DO184)</f>
        <v>0</v>
      </c>
      <c r="DQ184" s="1">
        <f>MAX(DN184,DP184)</f>
        <v>0</v>
      </c>
      <c r="DR184" s="29">
        <v>0</v>
      </c>
      <c r="DS184" s="29"/>
      <c r="DT184" s="29">
        <f>IF(DS184&gt;68,68,DS184)</f>
        <v>0</v>
      </c>
      <c r="DU184" s="29">
        <f>MAX(DR184,DT184)</f>
        <v>0</v>
      </c>
      <c r="DV184" s="18">
        <v>0</v>
      </c>
      <c r="DW184" s="18">
        <v>0</v>
      </c>
      <c r="DX184" s="1"/>
      <c r="DY184" s="15">
        <f>AVERAGE(DH184,DK184:DM184, DQ184, DU184)</f>
        <v>11.905000000000001</v>
      </c>
      <c r="DZ184" s="1">
        <v>26.67</v>
      </c>
      <c r="EA184" s="1">
        <v>0</v>
      </c>
      <c r="EB184" s="1">
        <v>0</v>
      </c>
      <c r="EC184" s="1">
        <f>IF(EB184&gt;68,68,EB184)</f>
        <v>0</v>
      </c>
      <c r="ED184" s="1">
        <f>MAX(DZ184:EA184,EC184)</f>
        <v>26.67</v>
      </c>
      <c r="EE184" s="29">
        <v>0</v>
      </c>
      <c r="EF184" s="29">
        <v>0</v>
      </c>
      <c r="EG184" s="29">
        <v>0</v>
      </c>
      <c r="EH184" s="29">
        <f>IF(EG184&gt;68,68,EG184)</f>
        <v>0</v>
      </c>
      <c r="EI184" s="29">
        <f>MAX(EE184:EF184)</f>
        <v>0</v>
      </c>
      <c r="EJ184" s="1">
        <v>0</v>
      </c>
      <c r="EK184" s="1">
        <v>0</v>
      </c>
      <c r="EL184" s="1">
        <v>0</v>
      </c>
      <c r="EM184" s="1">
        <f>IF(EL184&gt;68,68,EL184)</f>
        <v>0</v>
      </c>
      <c r="EN184" s="1">
        <f>MAX(EJ184:EK184,EM184)</f>
        <v>0</v>
      </c>
      <c r="EO184" s="29">
        <v>0</v>
      </c>
      <c r="EP184" s="29">
        <v>0</v>
      </c>
      <c r="EQ184" s="29"/>
      <c r="ER184" s="15">
        <f>AVERAGE(ED184,EI184,EN184,EQ184)</f>
        <v>8.89</v>
      </c>
      <c r="ES184" s="1">
        <v>0</v>
      </c>
      <c r="ET184" s="1">
        <v>0</v>
      </c>
      <c r="EU184" s="1">
        <f>MIN(MAX(ES184:ET184)+0.2*FA184, 100)</f>
        <v>0</v>
      </c>
      <c r="EV184" s="29">
        <v>8.33</v>
      </c>
      <c r="EW184" s="29">
        <v>0</v>
      </c>
      <c r="EX184" s="29">
        <f>MIN(MAX(EV184:EW184)+0.15*FA184, 100)</f>
        <v>8.33</v>
      </c>
      <c r="EY184" s="1">
        <v>0</v>
      </c>
      <c r="EZ184" s="1">
        <v>0</v>
      </c>
      <c r="FA184" s="1">
        <f>MAX(EY184:EZ184)</f>
        <v>0</v>
      </c>
      <c r="FB184" s="15">
        <f>AVERAGE(EU184,EX184,FA184)</f>
        <v>2.7766666666666668</v>
      </c>
      <c r="FC184" s="3">
        <v>0.25</v>
      </c>
      <c r="FD184" s="3">
        <v>0.2</v>
      </c>
      <c r="FE184" s="3">
        <v>0.25</v>
      </c>
      <c r="FF184" s="3">
        <v>0.3</v>
      </c>
      <c r="FG184" s="25">
        <f>MIN(IF(C184="Yes",AQ184+DG184,0),100)</f>
        <v>-49</v>
      </c>
      <c r="FH184" s="25">
        <f>IF(FL184&lt;0,FG184+FL184*-4,FG184)</f>
        <v>-21.746000000000002</v>
      </c>
      <c r="FI184" s="25">
        <f>MIN(IF(C184="Yes",AQ184+DY184,0), 100)</f>
        <v>11.905000000000001</v>
      </c>
      <c r="FJ184" s="25">
        <f>MIN(IF(C184="Yes",AQ184+ER184,0),100)</f>
        <v>8.89</v>
      </c>
      <c r="FK184" s="25">
        <f>MIN(IF(C184="Yes",AQ184+FB184,0), 100)</f>
        <v>2.7766666666666668</v>
      </c>
      <c r="FL184" s="26">
        <f>FC184*FG184+FD184*FI184+FE184*FJ184+FF184*FK184</f>
        <v>-6.8134999999999994</v>
      </c>
      <c r="FM184" s="26">
        <f>FC184*FH184+FD184*FI184+FE184*FJ184+FF184*FK184</f>
        <v>0</v>
      </c>
    </row>
    <row r="185" spans="1:169" customFormat="1" x14ac:dyDescent="0.3">
      <c r="A185">
        <v>1402019121</v>
      </c>
      <c r="B185" t="s">
        <v>106</v>
      </c>
      <c r="C185" s="2" t="s">
        <v>108</v>
      </c>
      <c r="D185" s="6"/>
      <c r="E185" s="6"/>
      <c r="F185" s="7"/>
      <c r="G185" s="7"/>
      <c r="H185" s="6"/>
      <c r="I185" s="6"/>
      <c r="J185" s="7"/>
      <c r="K185" s="7"/>
      <c r="L185" s="6"/>
      <c r="M185" s="8"/>
      <c r="N185" s="7"/>
      <c r="O185" s="7"/>
      <c r="P185" s="6"/>
      <c r="Q185" s="8"/>
      <c r="R185" s="7"/>
      <c r="S185" s="7"/>
      <c r="T185" s="6"/>
      <c r="U185" s="6"/>
      <c r="V185" s="7"/>
      <c r="W185" s="7"/>
      <c r="X185" s="6"/>
      <c r="Y185" s="6"/>
      <c r="Z185" s="7"/>
      <c r="AA185" s="7"/>
      <c r="AB185" s="6"/>
      <c r="AC185" s="6"/>
      <c r="AD185" s="7"/>
      <c r="AE185" s="8"/>
      <c r="AF185" s="10">
        <v>14</v>
      </c>
      <c r="AG185" s="10">
        <v>10</v>
      </c>
      <c r="AH185" s="10">
        <f>COUNT(D185:AE185)</f>
        <v>0</v>
      </c>
      <c r="AI185" s="22">
        <f>IF(C185="Yes",(AF185-AH185+(DG185-50)/AG185)/AF185,0)</f>
        <v>0</v>
      </c>
      <c r="AJ185" s="11">
        <f>SUM(D185:AE185)</f>
        <v>0</v>
      </c>
      <c r="AK185" s="10">
        <f>MAX(AJ185-AL185-AM185,0)*-1</f>
        <v>0</v>
      </c>
      <c r="AL185" s="10">
        <v>10</v>
      </c>
      <c r="AM185" s="10">
        <v>3</v>
      </c>
      <c r="AN185" s="7">
        <f>AJ185+AK185+AO185</f>
        <v>0</v>
      </c>
      <c r="AO185" s="6"/>
      <c r="AP185" s="3">
        <v>0.5</v>
      </c>
      <c r="AQ185" s="15">
        <f>MIN(AN185,AL185)*AP185</f>
        <v>0</v>
      </c>
      <c r="AR185" s="6">
        <v>0</v>
      </c>
      <c r="AS185" s="6">
        <v>0</v>
      </c>
      <c r="AT185" s="6">
        <v>-5</v>
      </c>
      <c r="AU185" s="6">
        <v>0</v>
      </c>
      <c r="AV185" s="7"/>
      <c r="AW185" s="7">
        <v>-5</v>
      </c>
      <c r="AX185" s="7"/>
      <c r="AY185" s="7">
        <v>-5</v>
      </c>
      <c r="AZ185" s="6"/>
      <c r="BA185" s="6">
        <v>-5</v>
      </c>
      <c r="BB185" s="6"/>
      <c r="BC185" s="6">
        <v>-5</v>
      </c>
      <c r="BD185" s="7"/>
      <c r="BE185" s="7">
        <f>IF(ED185&gt;=70, 5, 0)</f>
        <v>0</v>
      </c>
      <c r="BF185" s="7"/>
      <c r="BG185" s="7"/>
      <c r="BH185" s="7">
        <v>-5</v>
      </c>
      <c r="BI185" s="6"/>
      <c r="BJ185" s="6">
        <f>IF(EU185&gt;=70, 6, 0)</f>
        <v>0</v>
      </c>
      <c r="BK185" s="6">
        <v>-5</v>
      </c>
      <c r="BL185" s="7">
        <v>-5</v>
      </c>
      <c r="BM185" s="7">
        <v>-5</v>
      </c>
      <c r="BN185" s="7">
        <v>-5</v>
      </c>
      <c r="BO185" s="6"/>
      <c r="BP185" s="6">
        <f>IF(EX185&gt;=70, 6, 0)</f>
        <v>0</v>
      </c>
      <c r="BQ185" s="6">
        <v>-5</v>
      </c>
      <c r="BR185" s="7"/>
      <c r="BS185" s="7">
        <v>-5</v>
      </c>
      <c r="BT185" s="7">
        <v>-5</v>
      </c>
      <c r="BU185" s="6"/>
      <c r="BV185" s="6">
        <v>-5</v>
      </c>
      <c r="BW185" s="6">
        <f>IF(EI185&gt;=70, 5, 0)</f>
        <v>0</v>
      </c>
      <c r="BX185" s="6">
        <v>-5</v>
      </c>
      <c r="BY185" s="6">
        <v>0</v>
      </c>
      <c r="BZ185" s="6">
        <v>0</v>
      </c>
      <c r="CA185" s="6">
        <v>0</v>
      </c>
      <c r="CB185" s="6">
        <v>0</v>
      </c>
      <c r="CC185" s="6">
        <v>0</v>
      </c>
      <c r="CD185" s="6">
        <v>0</v>
      </c>
      <c r="CE185" s="6">
        <v>0</v>
      </c>
      <c r="CF185" s="6">
        <v>0</v>
      </c>
      <c r="CG185" s="6">
        <v>0</v>
      </c>
      <c r="CH185" s="6">
        <v>0</v>
      </c>
      <c r="CI185" s="6">
        <v>-5</v>
      </c>
      <c r="CJ185" s="7">
        <v>-5</v>
      </c>
      <c r="CK185" s="7">
        <v>-5</v>
      </c>
      <c r="CL185" s="7">
        <v>-5</v>
      </c>
      <c r="CM185" s="6">
        <v>-5</v>
      </c>
      <c r="CN185" s="6">
        <f>IF(EQ185&gt;=70, 5, 0)</f>
        <v>0</v>
      </c>
      <c r="CO185" s="6">
        <v>-5</v>
      </c>
      <c r="CP185" s="6"/>
      <c r="CQ185" s="6">
        <v>-5</v>
      </c>
      <c r="CR185" s="7"/>
      <c r="CS185" s="7">
        <f>IF(FA185&gt;=70, 6, 0)</f>
        <v>0</v>
      </c>
      <c r="CT185" s="7">
        <v>-5</v>
      </c>
      <c r="CU185" s="6"/>
      <c r="CV185" s="7">
        <v>0</v>
      </c>
      <c r="CW185" s="7">
        <v>0</v>
      </c>
      <c r="CX185" s="7">
        <v>10</v>
      </c>
      <c r="CY185" s="7">
        <v>0</v>
      </c>
      <c r="CZ185" s="7">
        <f>IF(AND(DQ185&gt;0,DU185&gt;0),4,0)</f>
        <v>0</v>
      </c>
      <c r="DA185" s="7">
        <f>IF(AND(ED185&gt;0,EI185&gt;0,EN185&gt;0),4,0)</f>
        <v>0</v>
      </c>
      <c r="DB185" s="7">
        <f>IF(SUM(BV185,BX185,CA185,CB185,CD185,CG185,CJ185,CK185,CM185,CO185)&gt;-1,4,0)</f>
        <v>0</v>
      </c>
      <c r="DC185" s="7">
        <f>IF(FA185&gt;0,4,0)</f>
        <v>0</v>
      </c>
      <c r="DD185" s="6"/>
      <c r="DE185" s="10">
        <f>SUM(AR185:DD185)</f>
        <v>-105</v>
      </c>
      <c r="DF185" s="10">
        <v>50</v>
      </c>
      <c r="DG185" s="17">
        <f>DE185+DF185</f>
        <v>-55</v>
      </c>
      <c r="DH185" s="1">
        <v>0</v>
      </c>
      <c r="DI185" s="18">
        <v>0</v>
      </c>
      <c r="DJ185" s="18">
        <v>0</v>
      </c>
      <c r="DK185" s="29">
        <f>AVERAGE(DI185:DJ185)</f>
        <v>0</v>
      </c>
      <c r="DL185" s="1">
        <v>0</v>
      </c>
      <c r="DM185" s="29">
        <v>0</v>
      </c>
      <c r="DN185" s="1">
        <v>0</v>
      </c>
      <c r="DO185" s="1">
        <v>0</v>
      </c>
      <c r="DP185" s="1">
        <f>IF(DO185&gt;68, 68, DO185)</f>
        <v>0</v>
      </c>
      <c r="DQ185" s="1">
        <f>MAX(DN185,DP185)</f>
        <v>0</v>
      </c>
      <c r="DR185" s="29">
        <v>0</v>
      </c>
      <c r="DS185" s="29"/>
      <c r="DT185" s="29">
        <f>IF(DS185&gt;68,68,DS185)</f>
        <v>0</v>
      </c>
      <c r="DU185" s="29">
        <f>MAX(DR185,DT185)</f>
        <v>0</v>
      </c>
      <c r="DV185" s="18">
        <v>0</v>
      </c>
      <c r="DW185" s="18">
        <v>0</v>
      </c>
      <c r="DX185" s="1"/>
      <c r="DY185" s="15">
        <f>AVERAGE(DH185,DK185:DM185, DQ185, DU185)</f>
        <v>0</v>
      </c>
      <c r="DZ185" s="1">
        <v>0</v>
      </c>
      <c r="EA185" s="1">
        <v>0</v>
      </c>
      <c r="EB185" s="1">
        <v>0</v>
      </c>
      <c r="EC185" s="1">
        <f>IF(EB185&gt;68,68,EB185)</f>
        <v>0</v>
      </c>
      <c r="ED185" s="1">
        <f>MAX(DZ185:EA185,EC185)</f>
        <v>0</v>
      </c>
      <c r="EE185" s="29">
        <v>0</v>
      </c>
      <c r="EF185" s="29">
        <v>0</v>
      </c>
      <c r="EG185" s="29">
        <v>0</v>
      </c>
      <c r="EH185" s="29">
        <f>IF(EG185&gt;68,68,EG185)</f>
        <v>0</v>
      </c>
      <c r="EI185" s="29">
        <f>MAX(EE185:EF185)</f>
        <v>0</v>
      </c>
      <c r="EJ185" s="1">
        <v>0</v>
      </c>
      <c r="EK185" s="1">
        <v>0</v>
      </c>
      <c r="EL185" s="1">
        <v>0</v>
      </c>
      <c r="EM185" s="1">
        <f>IF(EL185&gt;68,68,EL185)</f>
        <v>0</v>
      </c>
      <c r="EN185" s="1">
        <f>MAX(EJ185:EK185,EM185)</f>
        <v>0</v>
      </c>
      <c r="EO185" s="29">
        <v>0</v>
      </c>
      <c r="EP185" s="29">
        <v>0</v>
      </c>
      <c r="EQ185" s="29"/>
      <c r="ER185" s="15">
        <f>AVERAGE(ED185,EI185,EN185,EQ185)</f>
        <v>0</v>
      </c>
      <c r="ES185" s="1">
        <v>0</v>
      </c>
      <c r="ET185" s="1">
        <v>0</v>
      </c>
      <c r="EU185" s="1">
        <f>MIN(MAX(ES185:ET185)+0.2*FA185, 100)</f>
        <v>0</v>
      </c>
      <c r="EV185" s="29">
        <v>0</v>
      </c>
      <c r="EW185" s="29">
        <v>0</v>
      </c>
      <c r="EX185" s="29">
        <f>MIN(MAX(EV185:EW185)+0.15*FA185, 100)</f>
        <v>0</v>
      </c>
      <c r="EY185" s="1">
        <v>0</v>
      </c>
      <c r="EZ185" s="1">
        <v>0</v>
      </c>
      <c r="FA185" s="1">
        <f>MAX(EY185:EZ185)</f>
        <v>0</v>
      </c>
      <c r="FB185" s="15">
        <f>AVERAGE(EU185,EX185,FA185)</f>
        <v>0</v>
      </c>
      <c r="FC185" s="3">
        <v>0.25</v>
      </c>
      <c r="FD185" s="3">
        <v>0.2</v>
      </c>
      <c r="FE185" s="3">
        <v>0.25</v>
      </c>
      <c r="FF185" s="3">
        <v>0.3</v>
      </c>
      <c r="FG185" s="25">
        <f>MIN(IF(C185="Yes",AQ185+DG185,0),100)</f>
        <v>0</v>
      </c>
      <c r="FH185" s="25">
        <f>IF(FL185&lt;0,FG185+FL185*-4,FG185)</f>
        <v>0</v>
      </c>
      <c r="FI185" s="25">
        <f>MIN(IF(C185="Yes",AQ185+DY185,0), 100)</f>
        <v>0</v>
      </c>
      <c r="FJ185" s="25">
        <f>MIN(IF(C185="Yes",AQ185+ER185,0),100)</f>
        <v>0</v>
      </c>
      <c r="FK185" s="25">
        <f>MIN(IF(C185="Yes",AQ185+FB185,0), 100)</f>
        <v>0</v>
      </c>
      <c r="FL185" s="26">
        <f>FC185*FG185+FD185*FI185+FE185*FJ185+FF185*FK185</f>
        <v>0</v>
      </c>
      <c r="FM185" s="26">
        <f>FC185*FH185+FD185*FI185+FE185*FJ185+FF185*FK185</f>
        <v>0</v>
      </c>
    </row>
    <row r="186" spans="1:169" customFormat="1" x14ac:dyDescent="0.3">
      <c r="A186">
        <v>1402019122</v>
      </c>
      <c r="B186" t="s">
        <v>106</v>
      </c>
      <c r="C186" s="2" t="s">
        <v>107</v>
      </c>
      <c r="D186" s="6"/>
      <c r="E186" s="6"/>
      <c r="F186" s="7"/>
      <c r="G186" s="7"/>
      <c r="H186" s="6"/>
      <c r="I186" s="6"/>
      <c r="J186" s="7"/>
      <c r="K186" s="7"/>
      <c r="L186" s="6"/>
      <c r="M186" s="8"/>
      <c r="N186" s="7"/>
      <c r="O186" s="7"/>
      <c r="P186" s="6"/>
      <c r="Q186" s="8"/>
      <c r="R186" s="7"/>
      <c r="S186" s="7"/>
      <c r="T186" s="6"/>
      <c r="U186" s="6"/>
      <c r="V186" s="7"/>
      <c r="W186" s="7"/>
      <c r="X186" s="6"/>
      <c r="Y186" s="6"/>
      <c r="Z186" s="7"/>
      <c r="AA186" s="7"/>
      <c r="AB186" s="6"/>
      <c r="AC186" s="6"/>
      <c r="AD186" s="7"/>
      <c r="AE186" s="8"/>
      <c r="AF186" s="10">
        <v>14</v>
      </c>
      <c r="AG186" s="10">
        <v>10</v>
      </c>
      <c r="AH186" s="10">
        <f>COUNT(D186:AE186)</f>
        <v>0</v>
      </c>
      <c r="AI186" s="22">
        <f>IF(C186="Yes",(AF186-AH186+(DG186-50)/AG186)/AF186,0)</f>
        <v>0.21428571428571427</v>
      </c>
      <c r="AJ186" s="11">
        <f>SUM(D186:AE186)</f>
        <v>0</v>
      </c>
      <c r="AK186" s="10">
        <f>MAX(AJ186-AL186-AM186,0)*-1</f>
        <v>0</v>
      </c>
      <c r="AL186" s="10">
        <v>10</v>
      </c>
      <c r="AM186" s="10">
        <v>3</v>
      </c>
      <c r="AN186" s="7">
        <f>AJ186+AK186+AO186</f>
        <v>0</v>
      </c>
      <c r="AO186" s="6"/>
      <c r="AP186" s="3">
        <v>0.5</v>
      </c>
      <c r="AQ186" s="15">
        <f>MIN(AN186,AL186)*AP186</f>
        <v>0</v>
      </c>
      <c r="AR186" s="6">
        <v>0</v>
      </c>
      <c r="AS186" s="6">
        <v>0</v>
      </c>
      <c r="AT186" s="6">
        <v>-5</v>
      </c>
      <c r="AU186" s="6">
        <v>0</v>
      </c>
      <c r="AV186" s="7"/>
      <c r="AW186" s="7">
        <v>0</v>
      </c>
      <c r="AX186" s="7"/>
      <c r="AY186" s="7">
        <v>-5</v>
      </c>
      <c r="AZ186" s="6"/>
      <c r="BA186" s="6">
        <v>-5</v>
      </c>
      <c r="BB186" s="6"/>
      <c r="BC186" s="6">
        <v>-5</v>
      </c>
      <c r="BD186" s="7"/>
      <c r="BE186" s="7">
        <f>IF(ED186&gt;=70, 5, 0)</f>
        <v>0</v>
      </c>
      <c r="BF186" s="7"/>
      <c r="BG186" s="7"/>
      <c r="BH186" s="7">
        <v>-5</v>
      </c>
      <c r="BI186" s="6"/>
      <c r="BJ186" s="6">
        <f>IF(EU186&gt;=70, 6, 0)</f>
        <v>0</v>
      </c>
      <c r="BK186" s="6">
        <v>-5</v>
      </c>
      <c r="BL186" s="7">
        <v>-5</v>
      </c>
      <c r="BM186" s="7">
        <v>-5</v>
      </c>
      <c r="BN186" s="7">
        <v>-5</v>
      </c>
      <c r="BO186" s="6"/>
      <c r="BP186" s="6">
        <f>IF(EX186&gt;=70, 6, 0)</f>
        <v>0</v>
      </c>
      <c r="BQ186" s="6">
        <v>-5</v>
      </c>
      <c r="BR186" s="7"/>
      <c r="BS186" s="7">
        <v>-5</v>
      </c>
      <c r="BT186" s="7">
        <v>-5</v>
      </c>
      <c r="BU186" s="6"/>
      <c r="BV186" s="6">
        <v>-5</v>
      </c>
      <c r="BW186" s="6">
        <f>IF(EI186&gt;=70, 5, 0)</f>
        <v>0</v>
      </c>
      <c r="BX186" s="6">
        <v>-5</v>
      </c>
      <c r="BY186" s="6">
        <v>0</v>
      </c>
      <c r="BZ186" s="6">
        <v>0</v>
      </c>
      <c r="CA186" s="6">
        <v>0</v>
      </c>
      <c r="CB186" s="6">
        <v>0</v>
      </c>
      <c r="CC186" s="6">
        <v>0</v>
      </c>
      <c r="CD186" s="6">
        <v>0</v>
      </c>
      <c r="CE186" s="6">
        <v>0</v>
      </c>
      <c r="CF186" s="6">
        <v>0</v>
      </c>
      <c r="CG186" s="6">
        <v>0</v>
      </c>
      <c r="CH186" s="6">
        <v>0</v>
      </c>
      <c r="CI186" s="6">
        <v>-5</v>
      </c>
      <c r="CJ186" s="7">
        <v>-5</v>
      </c>
      <c r="CK186" s="7">
        <v>-5</v>
      </c>
      <c r="CL186" s="7">
        <v>-5</v>
      </c>
      <c r="CM186" s="6">
        <v>-5</v>
      </c>
      <c r="CN186" s="6">
        <f>IF(EQ186&gt;=70, 5, 0)</f>
        <v>0</v>
      </c>
      <c r="CO186" s="6">
        <v>-5</v>
      </c>
      <c r="CP186" s="6"/>
      <c r="CQ186" s="6">
        <v>-5</v>
      </c>
      <c r="CR186" s="7"/>
      <c r="CS186" s="7">
        <f>IF(FA186&gt;=70, 6, 0)</f>
        <v>0</v>
      </c>
      <c r="CT186" s="7">
        <v>-5</v>
      </c>
      <c r="CU186" s="6"/>
      <c r="CV186" s="7">
        <v>0</v>
      </c>
      <c r="CW186" s="7">
        <v>0</v>
      </c>
      <c r="CX186" s="7">
        <v>0</v>
      </c>
      <c r="CY186" s="7">
        <v>0</v>
      </c>
      <c r="CZ186" s="7">
        <f>IF(AND(DQ186&gt;0,DU186&gt;0),4,0)</f>
        <v>0</v>
      </c>
      <c r="DA186" s="7">
        <f>IF(AND(ED186&gt;0,EI186&gt;0,EN186&gt;0),4,0)</f>
        <v>0</v>
      </c>
      <c r="DB186" s="7">
        <f>IF(SUM(BV186,BX186,CA186,CB186,CD186,CG186,CJ186,CK186,CM186,CO186)&gt;-1,4,0)</f>
        <v>0</v>
      </c>
      <c r="DC186" s="7">
        <f>IF(FA186&gt;0,4,0)</f>
        <v>0</v>
      </c>
      <c r="DD186" s="6"/>
      <c r="DE186" s="10">
        <f>SUM(AR186:DD186)</f>
        <v>-110</v>
      </c>
      <c r="DF186" s="10">
        <v>50</v>
      </c>
      <c r="DG186" s="17">
        <f>DE186+DF186</f>
        <v>-60</v>
      </c>
      <c r="DH186" s="1">
        <v>0</v>
      </c>
      <c r="DI186" s="18">
        <v>0</v>
      </c>
      <c r="DJ186" s="18">
        <v>0</v>
      </c>
      <c r="DK186" s="29">
        <f>AVERAGE(DI186:DJ186)</f>
        <v>0</v>
      </c>
      <c r="DL186" s="1">
        <v>0</v>
      </c>
      <c r="DM186" s="29">
        <v>0</v>
      </c>
      <c r="DN186" s="1">
        <v>0</v>
      </c>
      <c r="DO186" s="1">
        <v>0</v>
      </c>
      <c r="DP186" s="1">
        <f>IF(DO186&gt;68, 68, DO186)</f>
        <v>0</v>
      </c>
      <c r="DQ186" s="1">
        <f>MAX(DN186,DP186)</f>
        <v>0</v>
      </c>
      <c r="DR186" s="29">
        <v>0</v>
      </c>
      <c r="DS186" s="29"/>
      <c r="DT186" s="29">
        <f>IF(DS186&gt;68,68,DS186)</f>
        <v>0</v>
      </c>
      <c r="DU186" s="29">
        <f>MAX(DR186,DT186)</f>
        <v>0</v>
      </c>
      <c r="DV186" s="18">
        <v>0</v>
      </c>
      <c r="DW186" s="18">
        <v>0</v>
      </c>
      <c r="DX186" s="1"/>
      <c r="DY186" s="15">
        <f>AVERAGE(DH186,DK186:DM186, DQ186, DU186)</f>
        <v>0</v>
      </c>
      <c r="DZ186" s="1">
        <v>0</v>
      </c>
      <c r="EA186" s="1">
        <v>0</v>
      </c>
      <c r="EB186" s="1">
        <v>0</v>
      </c>
      <c r="EC186" s="1">
        <f>IF(EB186&gt;68,68,EB186)</f>
        <v>0</v>
      </c>
      <c r="ED186" s="1">
        <f>MAX(DZ186:EA186,EC186)</f>
        <v>0</v>
      </c>
      <c r="EE186" s="29">
        <v>0</v>
      </c>
      <c r="EF186" s="29">
        <v>0</v>
      </c>
      <c r="EG186" s="29">
        <v>0</v>
      </c>
      <c r="EH186" s="29">
        <f>IF(EG186&gt;68,68,EG186)</f>
        <v>0</v>
      </c>
      <c r="EI186" s="29">
        <f>MAX(EE186:EF186)</f>
        <v>0</v>
      </c>
      <c r="EJ186" s="1">
        <v>0</v>
      </c>
      <c r="EK186" s="1">
        <v>0</v>
      </c>
      <c r="EL186" s="1">
        <v>0</v>
      </c>
      <c r="EM186" s="1">
        <f>IF(EL186&gt;68,68,EL186)</f>
        <v>0</v>
      </c>
      <c r="EN186" s="1">
        <f>MAX(EJ186:EK186,EM186)</f>
        <v>0</v>
      </c>
      <c r="EO186" s="29">
        <v>0</v>
      </c>
      <c r="EP186" s="29">
        <v>0</v>
      </c>
      <c r="EQ186" s="29"/>
      <c r="ER186" s="15">
        <f>AVERAGE(ED186,EI186,EN186,EQ186)</f>
        <v>0</v>
      </c>
      <c r="ES186" s="1">
        <v>0</v>
      </c>
      <c r="ET186" s="1">
        <v>0</v>
      </c>
      <c r="EU186" s="1">
        <f>MIN(MAX(ES186:ET186)+0.2*FA186, 100)</f>
        <v>0</v>
      </c>
      <c r="EV186" s="29">
        <v>0</v>
      </c>
      <c r="EW186" s="29">
        <v>0</v>
      </c>
      <c r="EX186" s="29">
        <f>MIN(MAX(EV186:EW186)+0.15*FA186, 100)</f>
        <v>0</v>
      </c>
      <c r="EY186" s="1">
        <v>0</v>
      </c>
      <c r="EZ186" s="1">
        <v>0</v>
      </c>
      <c r="FA186" s="1">
        <f>MAX(EY186:EZ186)</f>
        <v>0</v>
      </c>
      <c r="FB186" s="15">
        <f>AVERAGE(EU186,EX186,FA186)</f>
        <v>0</v>
      </c>
      <c r="FC186" s="3">
        <v>0.25</v>
      </c>
      <c r="FD186" s="3">
        <v>0.2</v>
      </c>
      <c r="FE186" s="3">
        <v>0.25</v>
      </c>
      <c r="FF186" s="3">
        <v>0.3</v>
      </c>
      <c r="FG186" s="25">
        <f>MIN(IF(C186="Yes",AQ186+DG186,0),100)</f>
        <v>-60</v>
      </c>
      <c r="FH186" s="25">
        <f>IF(FL186&lt;0,FG186+FL186*-4,FG186)</f>
        <v>0</v>
      </c>
      <c r="FI186" s="25">
        <f>MIN(IF(C186="Yes",AQ186+DY186,0), 100)</f>
        <v>0</v>
      </c>
      <c r="FJ186" s="25">
        <f>MIN(IF(C186="Yes",AQ186+ER186,0),100)</f>
        <v>0</v>
      </c>
      <c r="FK186" s="25">
        <f>MIN(IF(C186="Yes",AQ186+FB186,0), 100)</f>
        <v>0</v>
      </c>
      <c r="FL186" s="26">
        <f>FC186*FG186+FD186*FI186+FE186*FJ186+FF186*FK186</f>
        <v>-15</v>
      </c>
      <c r="FM186" s="26">
        <f>FC186*FH186+FD186*FI186+FE186*FJ186+FF186*FK186</f>
        <v>0</v>
      </c>
    </row>
    <row r="187" spans="1:169" customFormat="1" x14ac:dyDescent="0.3">
      <c r="A187">
        <v>1402019128</v>
      </c>
      <c r="B187" t="s">
        <v>105</v>
      </c>
      <c r="C187" s="2" t="s">
        <v>108</v>
      </c>
      <c r="D187" s="6"/>
      <c r="E187" s="6"/>
      <c r="F187" s="7"/>
      <c r="G187" s="7"/>
      <c r="H187" s="6"/>
      <c r="I187" s="6"/>
      <c r="J187" s="7">
        <v>1</v>
      </c>
      <c r="K187" s="7"/>
      <c r="L187" s="6"/>
      <c r="M187" s="8"/>
      <c r="N187" s="7"/>
      <c r="O187" s="7"/>
      <c r="P187" s="6"/>
      <c r="Q187" s="8"/>
      <c r="R187" s="7"/>
      <c r="S187" s="7"/>
      <c r="T187" s="6"/>
      <c r="U187" s="6"/>
      <c r="V187" s="7"/>
      <c r="W187" s="7"/>
      <c r="X187" s="6"/>
      <c r="Y187" s="6"/>
      <c r="Z187" s="7"/>
      <c r="AA187" s="7"/>
      <c r="AB187" s="6"/>
      <c r="AC187" s="6"/>
      <c r="AD187" s="7"/>
      <c r="AE187" s="8"/>
      <c r="AF187" s="10">
        <v>14</v>
      </c>
      <c r="AG187" s="10">
        <v>10</v>
      </c>
      <c r="AH187" s="10">
        <f>COUNT(D187:AE187)</f>
        <v>1</v>
      </c>
      <c r="AI187" s="22">
        <f>IF(C187="Yes",(AF187-AH187+(DG187-50)/AG187)/AF187,0)</f>
        <v>0</v>
      </c>
      <c r="AJ187" s="11">
        <f>SUM(D187:AE187)</f>
        <v>1</v>
      </c>
      <c r="AK187" s="10">
        <f>MAX(AJ187-AL187-AM187,0)*-1</f>
        <v>0</v>
      </c>
      <c r="AL187" s="10">
        <v>10</v>
      </c>
      <c r="AM187" s="10">
        <v>3</v>
      </c>
      <c r="AN187" s="7">
        <f>AJ187+AK187+AO187</f>
        <v>1</v>
      </c>
      <c r="AO187" s="6"/>
      <c r="AP187" s="3">
        <v>0.5</v>
      </c>
      <c r="AQ187" s="15">
        <f>MIN(AN187,AL187)*AP187</f>
        <v>0.5</v>
      </c>
      <c r="AR187" s="6">
        <v>0</v>
      </c>
      <c r="AS187" s="6">
        <v>0</v>
      </c>
      <c r="AT187" s="6">
        <v>-5</v>
      </c>
      <c r="AU187" s="6">
        <v>0</v>
      </c>
      <c r="AV187" s="7"/>
      <c r="AW187" s="7">
        <v>-5</v>
      </c>
      <c r="AX187" s="7"/>
      <c r="AY187" s="7">
        <v>-5</v>
      </c>
      <c r="AZ187" s="6"/>
      <c r="BA187" s="6">
        <v>-5</v>
      </c>
      <c r="BB187" s="6"/>
      <c r="BC187" s="6">
        <v>-5</v>
      </c>
      <c r="BD187" s="7"/>
      <c r="BE187" s="7">
        <f>IF(ED187&gt;=70, 5, 0)</f>
        <v>0</v>
      </c>
      <c r="BF187" s="7"/>
      <c r="BG187" s="7"/>
      <c r="BH187" s="7">
        <v>-5</v>
      </c>
      <c r="BI187" s="6"/>
      <c r="BJ187" s="6">
        <f>IF(EU187&gt;=70, 6, 0)</f>
        <v>0</v>
      </c>
      <c r="BK187" s="6">
        <v>-5</v>
      </c>
      <c r="BL187" s="7">
        <v>-5</v>
      </c>
      <c r="BM187" s="7">
        <v>-5</v>
      </c>
      <c r="BN187" s="7">
        <v>-5</v>
      </c>
      <c r="BO187" s="6"/>
      <c r="BP187" s="6">
        <f>IF(EX187&gt;=70, 6, 0)</f>
        <v>0</v>
      </c>
      <c r="BQ187" s="6">
        <v>-5</v>
      </c>
      <c r="BR187" s="7"/>
      <c r="BS187" s="7">
        <v>-5</v>
      </c>
      <c r="BT187" s="7">
        <v>-5</v>
      </c>
      <c r="BU187" s="6"/>
      <c r="BV187" s="6">
        <v>-5</v>
      </c>
      <c r="BW187" s="6">
        <f>IF(EI187&gt;=70, 5, 0)</f>
        <v>0</v>
      </c>
      <c r="BX187" s="6">
        <v>-5</v>
      </c>
      <c r="BY187" s="6">
        <v>0</v>
      </c>
      <c r="BZ187" s="6">
        <v>0</v>
      </c>
      <c r="CA187" s="6">
        <v>0</v>
      </c>
      <c r="CB187" s="6">
        <v>0</v>
      </c>
      <c r="CC187" s="6">
        <v>0</v>
      </c>
      <c r="CD187" s="6">
        <v>0</v>
      </c>
      <c r="CE187" s="6">
        <v>0</v>
      </c>
      <c r="CF187" s="6">
        <v>0</v>
      </c>
      <c r="CG187" s="6">
        <v>0</v>
      </c>
      <c r="CH187" s="6">
        <v>0</v>
      </c>
      <c r="CI187" s="6">
        <v>-5</v>
      </c>
      <c r="CJ187" s="7">
        <v>-5</v>
      </c>
      <c r="CK187" s="7">
        <v>-5</v>
      </c>
      <c r="CL187" s="7">
        <v>-5</v>
      </c>
      <c r="CM187" s="6">
        <v>-5</v>
      </c>
      <c r="CN187" s="6">
        <f>IF(EQ187&gt;=70, 5, 0)</f>
        <v>0</v>
      </c>
      <c r="CO187" s="6">
        <v>-5</v>
      </c>
      <c r="CP187" s="6"/>
      <c r="CQ187" s="6">
        <v>-5</v>
      </c>
      <c r="CR187" s="7"/>
      <c r="CS187" s="7">
        <f>IF(FA187&gt;=70, 6, 0)</f>
        <v>0</v>
      </c>
      <c r="CT187" s="7">
        <v>-5</v>
      </c>
      <c r="CU187" s="6"/>
      <c r="CV187" s="7">
        <v>0</v>
      </c>
      <c r="CW187" s="7">
        <v>0</v>
      </c>
      <c r="CX187" s="7">
        <v>0</v>
      </c>
      <c r="CY187" s="7">
        <v>0</v>
      </c>
      <c r="CZ187" s="7">
        <f>IF(AND(DQ187&gt;0,DU187&gt;0),4,0)</f>
        <v>0</v>
      </c>
      <c r="DA187" s="7">
        <f>IF(AND(ED187&gt;0,EI187&gt;0,EN187&gt;0),4,0)</f>
        <v>0</v>
      </c>
      <c r="DB187" s="7">
        <f>IF(SUM(BV187,BX187,CA187,CB187,CD187,CG187,CJ187,CK187,CM187,CO187)&gt;-1,4,0)</f>
        <v>0</v>
      </c>
      <c r="DC187" s="7">
        <f>IF(FA187&gt;0,4,0)</f>
        <v>0</v>
      </c>
      <c r="DD187" s="6"/>
      <c r="DE187" s="10">
        <f>SUM(AR187:DD187)</f>
        <v>-115</v>
      </c>
      <c r="DF187" s="10">
        <v>50</v>
      </c>
      <c r="DG187" s="17">
        <f>DE187+DF187</f>
        <v>-65</v>
      </c>
      <c r="DH187" s="1">
        <v>0</v>
      </c>
      <c r="DI187" s="18">
        <v>0</v>
      </c>
      <c r="DJ187" s="18">
        <v>0</v>
      </c>
      <c r="DK187" s="29">
        <f>AVERAGE(DI187:DJ187)</f>
        <v>0</v>
      </c>
      <c r="DL187" s="1">
        <v>0</v>
      </c>
      <c r="DM187" s="29">
        <v>0</v>
      </c>
      <c r="DN187" s="1">
        <v>0</v>
      </c>
      <c r="DO187" s="1">
        <v>0</v>
      </c>
      <c r="DP187" s="1">
        <f>IF(DO187&gt;68, 68, DO187)</f>
        <v>0</v>
      </c>
      <c r="DQ187" s="1">
        <f>MAX(DN187,DP187)</f>
        <v>0</v>
      </c>
      <c r="DR187" s="29">
        <v>0</v>
      </c>
      <c r="DS187" s="29"/>
      <c r="DT187" s="29">
        <f>IF(DS187&gt;68,68,DS187)</f>
        <v>0</v>
      </c>
      <c r="DU187" s="29">
        <f>MAX(DR187,DT187)</f>
        <v>0</v>
      </c>
      <c r="DV187" s="18">
        <v>0</v>
      </c>
      <c r="DW187" s="18">
        <v>0</v>
      </c>
      <c r="DX187" s="1"/>
      <c r="DY187" s="15">
        <f>AVERAGE(DH187,DK187:DM187, DQ187, DU187)</f>
        <v>0</v>
      </c>
      <c r="DZ187" s="1">
        <v>0</v>
      </c>
      <c r="EA187" s="1">
        <v>0</v>
      </c>
      <c r="EB187" s="1">
        <v>0</v>
      </c>
      <c r="EC187" s="1">
        <f>IF(EB187&gt;68,68,EB187)</f>
        <v>0</v>
      </c>
      <c r="ED187" s="1">
        <f>MAX(DZ187:EA187,EC187)</f>
        <v>0</v>
      </c>
      <c r="EE187" s="29">
        <v>0</v>
      </c>
      <c r="EF187" s="29">
        <v>0</v>
      </c>
      <c r="EG187" s="29">
        <v>0</v>
      </c>
      <c r="EH187" s="29">
        <f>IF(EG187&gt;68,68,EG187)</f>
        <v>0</v>
      </c>
      <c r="EI187" s="29">
        <f>MAX(EE187:EF187)</f>
        <v>0</v>
      </c>
      <c r="EJ187" s="1">
        <v>0</v>
      </c>
      <c r="EK187" s="1">
        <v>0</v>
      </c>
      <c r="EL187" s="1">
        <v>0</v>
      </c>
      <c r="EM187" s="1">
        <f>IF(EL187&gt;68,68,EL187)</f>
        <v>0</v>
      </c>
      <c r="EN187" s="1">
        <f>MAX(EJ187:EK187,EM187)</f>
        <v>0</v>
      </c>
      <c r="EO187" s="29">
        <v>0</v>
      </c>
      <c r="EP187" s="29">
        <v>0</v>
      </c>
      <c r="EQ187" s="29"/>
      <c r="ER187" s="15">
        <f>AVERAGE(ED187,EI187,EN187,EQ187)</f>
        <v>0</v>
      </c>
      <c r="ES187" s="1">
        <v>0</v>
      </c>
      <c r="ET187" s="1">
        <v>0</v>
      </c>
      <c r="EU187" s="1">
        <f>MIN(MAX(ES187:ET187)+0.2*FA187, 100)</f>
        <v>0</v>
      </c>
      <c r="EV187" s="29">
        <v>0</v>
      </c>
      <c r="EW187" s="29">
        <v>0</v>
      </c>
      <c r="EX187" s="29">
        <f>MIN(MAX(EV187:EW187)+0.15*FA187, 100)</f>
        <v>0</v>
      </c>
      <c r="EY187" s="1">
        <v>0</v>
      </c>
      <c r="EZ187" s="1">
        <v>0</v>
      </c>
      <c r="FA187" s="1">
        <f>MAX(EY187:EZ187)</f>
        <v>0</v>
      </c>
      <c r="FB187" s="15">
        <f>AVERAGE(EU187,EX187,FA187)</f>
        <v>0</v>
      </c>
      <c r="FC187" s="3">
        <v>0.25</v>
      </c>
      <c r="FD187" s="3">
        <v>0.2</v>
      </c>
      <c r="FE187" s="3">
        <v>0.25</v>
      </c>
      <c r="FF187" s="3">
        <v>0.3</v>
      </c>
      <c r="FG187" s="25">
        <f>MIN(IF(C187="Yes",AQ187+DG187,0),100)</f>
        <v>0</v>
      </c>
      <c r="FH187" s="25">
        <f>IF(FL187&lt;0,FG187+FL187*-4,FG187)</f>
        <v>0</v>
      </c>
      <c r="FI187" s="25">
        <f>MIN(IF(C187="Yes",AQ187+DY187,0), 100)</f>
        <v>0</v>
      </c>
      <c r="FJ187" s="25">
        <f>MIN(IF(C187="Yes",AQ187+ER187,0),100)</f>
        <v>0</v>
      </c>
      <c r="FK187" s="25">
        <f>MIN(IF(C187="Yes",AQ187+FB187,0), 100)</f>
        <v>0</v>
      </c>
      <c r="FL187" s="26">
        <f>FC187*FG187+FD187*FI187+FE187*FJ187+FF187*FK187</f>
        <v>0</v>
      </c>
      <c r="FM187" s="26">
        <f>FC187*FH187+FD187*FI187+FE187*FJ187+FF187*FK187</f>
        <v>0</v>
      </c>
    </row>
    <row r="188" spans="1:169" customFormat="1" x14ac:dyDescent="0.3">
      <c r="A188">
        <v>1402019133</v>
      </c>
      <c r="B188" t="s">
        <v>105</v>
      </c>
      <c r="C188" s="2" t="s">
        <v>108</v>
      </c>
      <c r="D188" s="6"/>
      <c r="E188" s="6"/>
      <c r="F188" s="7"/>
      <c r="G188" s="7"/>
      <c r="H188" s="6"/>
      <c r="I188" s="6"/>
      <c r="J188" s="7"/>
      <c r="K188" s="7"/>
      <c r="L188" s="6"/>
      <c r="M188" s="8"/>
      <c r="N188" s="7"/>
      <c r="O188" s="7"/>
      <c r="P188" s="6"/>
      <c r="Q188" s="8"/>
      <c r="R188" s="7"/>
      <c r="S188" s="7"/>
      <c r="T188" s="6"/>
      <c r="U188" s="6"/>
      <c r="V188" s="7"/>
      <c r="W188" s="7"/>
      <c r="X188" s="6"/>
      <c r="Y188" s="6"/>
      <c r="Z188" s="7"/>
      <c r="AA188" s="7"/>
      <c r="AB188" s="6"/>
      <c r="AC188" s="6"/>
      <c r="AD188" s="7"/>
      <c r="AE188" s="8"/>
      <c r="AF188" s="10">
        <v>14</v>
      </c>
      <c r="AG188" s="10">
        <v>10</v>
      </c>
      <c r="AH188" s="10">
        <f>COUNT(D188:AE188)</f>
        <v>0</v>
      </c>
      <c r="AI188" s="22">
        <f>IF(C188="Yes",(AF188-AH188+(DG188-50)/AG188)/AF188,0)</f>
        <v>0</v>
      </c>
      <c r="AJ188" s="11">
        <f>SUM(D188:AE188)</f>
        <v>0</v>
      </c>
      <c r="AK188" s="10">
        <f>MAX(AJ188-AL188-AM188,0)*-1</f>
        <v>0</v>
      </c>
      <c r="AL188" s="10">
        <v>10</v>
      </c>
      <c r="AM188" s="10">
        <v>3</v>
      </c>
      <c r="AN188" s="7">
        <f>AJ188+AK188+AO188</f>
        <v>0</v>
      </c>
      <c r="AO188" s="6"/>
      <c r="AP188" s="3">
        <v>0.5</v>
      </c>
      <c r="AQ188" s="15">
        <f>MIN(AN188,AL188)*AP188</f>
        <v>0</v>
      </c>
      <c r="AR188" s="6">
        <v>0</v>
      </c>
      <c r="AS188" s="6">
        <v>0</v>
      </c>
      <c r="AT188" s="6">
        <v>-5</v>
      </c>
      <c r="AU188" s="6">
        <v>0</v>
      </c>
      <c r="AV188" s="7"/>
      <c r="AW188" s="7">
        <v>-5</v>
      </c>
      <c r="AX188" s="7"/>
      <c r="AY188" s="7">
        <v>-5</v>
      </c>
      <c r="AZ188" s="6"/>
      <c r="BA188" s="6">
        <v>-5</v>
      </c>
      <c r="BB188" s="6"/>
      <c r="BC188" s="6">
        <v>-5</v>
      </c>
      <c r="BD188" s="7"/>
      <c r="BE188" s="7">
        <f>IF(ED188&gt;=70, 5, 0)</f>
        <v>0</v>
      </c>
      <c r="BF188" s="7"/>
      <c r="BG188" s="7"/>
      <c r="BH188" s="7">
        <v>-5</v>
      </c>
      <c r="BI188" s="6"/>
      <c r="BJ188" s="6">
        <f>IF(EU188&gt;=70, 6, 0)</f>
        <v>0</v>
      </c>
      <c r="BK188" s="6">
        <v>-5</v>
      </c>
      <c r="BL188" s="7">
        <v>-5</v>
      </c>
      <c r="BM188" s="7">
        <v>-5</v>
      </c>
      <c r="BN188" s="7">
        <v>-5</v>
      </c>
      <c r="BO188" s="6"/>
      <c r="BP188" s="6">
        <f>IF(EX188&gt;=70, 6, 0)</f>
        <v>0</v>
      </c>
      <c r="BQ188" s="6">
        <v>-5</v>
      </c>
      <c r="BR188" s="7"/>
      <c r="BS188" s="7">
        <v>-5</v>
      </c>
      <c r="BT188" s="7">
        <v>-5</v>
      </c>
      <c r="BU188" s="6"/>
      <c r="BV188" s="6">
        <v>-5</v>
      </c>
      <c r="BW188" s="6">
        <f>IF(EI188&gt;=70, 5, 0)</f>
        <v>0</v>
      </c>
      <c r="BX188" s="6">
        <v>-5</v>
      </c>
      <c r="BY188" s="6">
        <v>0</v>
      </c>
      <c r="BZ188" s="6">
        <v>0</v>
      </c>
      <c r="CA188" s="6">
        <v>0</v>
      </c>
      <c r="CB188" s="6">
        <v>0</v>
      </c>
      <c r="CC188" s="6">
        <v>0</v>
      </c>
      <c r="CD188" s="6">
        <v>0</v>
      </c>
      <c r="CE188" s="6">
        <v>0</v>
      </c>
      <c r="CF188" s="6">
        <v>0</v>
      </c>
      <c r="CG188" s="6">
        <v>0</v>
      </c>
      <c r="CH188" s="6">
        <v>0</v>
      </c>
      <c r="CI188" s="6">
        <v>-5</v>
      </c>
      <c r="CJ188" s="7">
        <v>-5</v>
      </c>
      <c r="CK188" s="7">
        <v>-5</v>
      </c>
      <c r="CL188" s="7">
        <v>-5</v>
      </c>
      <c r="CM188" s="6">
        <v>-5</v>
      </c>
      <c r="CN188" s="6">
        <f>IF(EQ188&gt;=70, 5, 0)</f>
        <v>0</v>
      </c>
      <c r="CO188" s="6">
        <v>-5</v>
      </c>
      <c r="CP188" s="6"/>
      <c r="CQ188" s="6">
        <v>-5</v>
      </c>
      <c r="CR188" s="7"/>
      <c r="CS188" s="7">
        <f>IF(FA188&gt;=70, 6, 0)</f>
        <v>0</v>
      </c>
      <c r="CT188" s="7">
        <v>-5</v>
      </c>
      <c r="CU188" s="6"/>
      <c r="CV188" s="7">
        <v>0</v>
      </c>
      <c r="CW188" s="7">
        <v>0</v>
      </c>
      <c r="CX188" s="7">
        <v>0</v>
      </c>
      <c r="CY188" s="7">
        <v>0</v>
      </c>
      <c r="CZ188" s="7">
        <f>IF(AND(DQ188&gt;0,DU188&gt;0),4,0)</f>
        <v>0</v>
      </c>
      <c r="DA188" s="7">
        <f>IF(AND(ED188&gt;0,EI188&gt;0,EN188&gt;0),4,0)</f>
        <v>0</v>
      </c>
      <c r="DB188" s="7">
        <f>IF(SUM(BV188,BX188,CA188,CB188,CD188,CG188,CJ188,CK188,CM188,CO188)&gt;-1,4,0)</f>
        <v>0</v>
      </c>
      <c r="DC188" s="7">
        <f>IF(FA188&gt;0,4,0)</f>
        <v>0</v>
      </c>
      <c r="DD188" s="6"/>
      <c r="DE188" s="10">
        <f>SUM(AR188:DD188)</f>
        <v>-115</v>
      </c>
      <c r="DF188" s="10">
        <v>50</v>
      </c>
      <c r="DG188" s="17">
        <f>DE188+DF188</f>
        <v>-65</v>
      </c>
      <c r="DH188" s="1">
        <v>0</v>
      </c>
      <c r="DI188" s="18">
        <v>0</v>
      </c>
      <c r="DJ188" s="18">
        <v>0</v>
      </c>
      <c r="DK188" s="29">
        <f>AVERAGE(DI188:DJ188)</f>
        <v>0</v>
      </c>
      <c r="DL188" s="1">
        <v>0</v>
      </c>
      <c r="DM188" s="29">
        <v>0</v>
      </c>
      <c r="DN188" s="1">
        <v>0</v>
      </c>
      <c r="DO188" s="1">
        <v>0</v>
      </c>
      <c r="DP188" s="1">
        <f>IF(DO188&gt;68, 68, DO188)</f>
        <v>0</v>
      </c>
      <c r="DQ188" s="1">
        <f>MAX(DN188,DP188)</f>
        <v>0</v>
      </c>
      <c r="DR188" s="29">
        <v>0</v>
      </c>
      <c r="DS188" s="29"/>
      <c r="DT188" s="29">
        <f>IF(DS188&gt;68,68,DS188)</f>
        <v>0</v>
      </c>
      <c r="DU188" s="29">
        <f>MAX(DR188,DT188)</f>
        <v>0</v>
      </c>
      <c r="DV188" s="18">
        <v>0</v>
      </c>
      <c r="DW188" s="18">
        <v>0</v>
      </c>
      <c r="DX188" s="1"/>
      <c r="DY188" s="15">
        <f>AVERAGE(DH188,DK188:DM188, DQ188, DU188)</f>
        <v>0</v>
      </c>
      <c r="DZ188" s="1">
        <v>0</v>
      </c>
      <c r="EA188" s="1">
        <v>0</v>
      </c>
      <c r="EB188" s="1">
        <v>0</v>
      </c>
      <c r="EC188" s="1">
        <f>IF(EB188&gt;68,68,EB188)</f>
        <v>0</v>
      </c>
      <c r="ED188" s="1">
        <f>MAX(DZ188:EA188,EC188)</f>
        <v>0</v>
      </c>
      <c r="EE188" s="29">
        <v>0</v>
      </c>
      <c r="EF188" s="29">
        <v>0</v>
      </c>
      <c r="EG188" s="29">
        <v>0</v>
      </c>
      <c r="EH188" s="29">
        <f>IF(EG188&gt;68,68,EG188)</f>
        <v>0</v>
      </c>
      <c r="EI188" s="29">
        <f>MAX(EE188:EF188)</f>
        <v>0</v>
      </c>
      <c r="EJ188" s="1">
        <v>0</v>
      </c>
      <c r="EK188" s="1">
        <v>0</v>
      </c>
      <c r="EL188" s="1">
        <v>0</v>
      </c>
      <c r="EM188" s="1">
        <f>IF(EL188&gt;68,68,EL188)</f>
        <v>0</v>
      </c>
      <c r="EN188" s="1">
        <f>MAX(EJ188:EK188,EM188)</f>
        <v>0</v>
      </c>
      <c r="EO188" s="29">
        <v>0</v>
      </c>
      <c r="EP188" s="29">
        <v>0</v>
      </c>
      <c r="EQ188" s="29"/>
      <c r="ER188" s="15">
        <f>AVERAGE(ED188,EI188,EN188,EQ188)</f>
        <v>0</v>
      </c>
      <c r="ES188" s="1">
        <v>0</v>
      </c>
      <c r="ET188" s="1">
        <v>0</v>
      </c>
      <c r="EU188" s="1">
        <f>MIN(MAX(ES188:ET188)+0.2*FA188, 100)</f>
        <v>0</v>
      </c>
      <c r="EV188" s="29">
        <v>0</v>
      </c>
      <c r="EW188" s="29">
        <v>0</v>
      </c>
      <c r="EX188" s="29">
        <f>MIN(MAX(EV188:EW188)+0.15*FA188, 100)</f>
        <v>0</v>
      </c>
      <c r="EY188" s="1">
        <v>0</v>
      </c>
      <c r="EZ188" s="1">
        <v>0</v>
      </c>
      <c r="FA188" s="1">
        <f>MAX(EY188:EZ188)</f>
        <v>0</v>
      </c>
      <c r="FB188" s="15">
        <f>AVERAGE(EU188,EX188,FA188)</f>
        <v>0</v>
      </c>
      <c r="FC188" s="3">
        <v>0.25</v>
      </c>
      <c r="FD188" s="3">
        <v>0.2</v>
      </c>
      <c r="FE188" s="3">
        <v>0.25</v>
      </c>
      <c r="FF188" s="3">
        <v>0.3</v>
      </c>
      <c r="FG188" s="25">
        <f>MIN(IF(C188="Yes",AQ188+DG188,0),100)</f>
        <v>0</v>
      </c>
      <c r="FH188" s="25">
        <f>IF(FL188&lt;0,FG188+FL188*-4,FG188)</f>
        <v>0</v>
      </c>
      <c r="FI188" s="25">
        <f>MIN(IF(C188="Yes",AQ188+DY188,0), 100)</f>
        <v>0</v>
      </c>
      <c r="FJ188" s="25">
        <f>MIN(IF(C188="Yes",AQ188+ER188,0),100)</f>
        <v>0</v>
      </c>
      <c r="FK188" s="25">
        <f>MIN(IF(C188="Yes",AQ188+FB188,0), 100)</f>
        <v>0</v>
      </c>
      <c r="FL188" s="26">
        <f>FC188*FG188+FD188*FI188+FE188*FJ188+FF188*FK188</f>
        <v>0</v>
      </c>
      <c r="FM188" s="26">
        <f>FC188*FH188+FD188*FI188+FE188*FJ188+FF188*FK188</f>
        <v>0</v>
      </c>
    </row>
    <row r="189" spans="1:169" customFormat="1" x14ac:dyDescent="0.3">
      <c r="A189">
        <v>1402019025</v>
      </c>
      <c r="B189" t="s">
        <v>105</v>
      </c>
      <c r="C189" s="2" t="s">
        <v>107</v>
      </c>
      <c r="D189" s="6"/>
      <c r="E189" s="6"/>
      <c r="F189" s="7">
        <v>1</v>
      </c>
      <c r="G189" s="7"/>
      <c r="H189" s="6"/>
      <c r="I189" s="6"/>
      <c r="J189" s="7"/>
      <c r="K189" s="7"/>
      <c r="L189" s="6"/>
      <c r="M189" s="8"/>
      <c r="N189" s="7"/>
      <c r="O189" s="7"/>
      <c r="P189" s="6"/>
      <c r="Q189" s="8"/>
      <c r="R189" s="7">
        <v>0</v>
      </c>
      <c r="S189" s="7"/>
      <c r="T189" s="6"/>
      <c r="U189" s="6"/>
      <c r="V189" s="7"/>
      <c r="W189" s="7"/>
      <c r="X189" s="6"/>
      <c r="Y189" s="6"/>
      <c r="Z189" s="7"/>
      <c r="AA189" s="7"/>
      <c r="AB189" s="6"/>
      <c r="AC189" s="6"/>
      <c r="AD189" s="7"/>
      <c r="AE189" s="8"/>
      <c r="AF189" s="10">
        <v>14</v>
      </c>
      <c r="AG189" s="10">
        <v>10</v>
      </c>
      <c r="AH189" s="10">
        <f>COUNT(D189:AE189)</f>
        <v>2</v>
      </c>
      <c r="AI189" s="22">
        <f>IF(C189="Yes",(AF189-AH189+(DG189-50)/AG189)/AF189,0)</f>
        <v>0.27142857142857146</v>
      </c>
      <c r="AJ189" s="11">
        <f>SUM(D189:AE189)</f>
        <v>1</v>
      </c>
      <c r="AK189" s="10">
        <f>MAX(AJ189-AL189-AM189,0)*-1</f>
        <v>0</v>
      </c>
      <c r="AL189" s="10">
        <v>10</v>
      </c>
      <c r="AM189" s="10">
        <v>3</v>
      </c>
      <c r="AN189" s="7">
        <f>AJ189+AK189+AO189</f>
        <v>1</v>
      </c>
      <c r="AO189" s="6"/>
      <c r="AP189" s="3">
        <v>0.5</v>
      </c>
      <c r="AQ189" s="15">
        <f>MIN(AN189,AL189)*AP189</f>
        <v>0.5</v>
      </c>
      <c r="AR189" s="6">
        <v>0</v>
      </c>
      <c r="AS189" s="6">
        <v>0</v>
      </c>
      <c r="AT189" s="6">
        <v>3</v>
      </c>
      <c r="AU189" s="6">
        <v>0</v>
      </c>
      <c r="AV189" s="7"/>
      <c r="AW189" s="7">
        <v>0</v>
      </c>
      <c r="AX189" s="7"/>
      <c r="AY189" s="7">
        <v>0</v>
      </c>
      <c r="AZ189" s="6"/>
      <c r="BA189" s="6">
        <v>0</v>
      </c>
      <c r="BB189" s="6"/>
      <c r="BC189" s="6">
        <v>-5</v>
      </c>
      <c r="BD189" s="7"/>
      <c r="BE189" s="7">
        <f>IF(ED189&gt;=70, 5, 0)</f>
        <v>0</v>
      </c>
      <c r="BF189" s="7"/>
      <c r="BG189" s="7"/>
      <c r="BH189" s="7">
        <v>-5</v>
      </c>
      <c r="BI189" s="6"/>
      <c r="BJ189" s="6">
        <f>IF(EU189&gt;=70, 6, 0)</f>
        <v>0</v>
      </c>
      <c r="BK189" s="6">
        <v>0</v>
      </c>
      <c r="BL189" s="7">
        <v>-5</v>
      </c>
      <c r="BM189" s="7">
        <v>-5</v>
      </c>
      <c r="BN189" s="7">
        <v>-5</v>
      </c>
      <c r="BO189" s="6"/>
      <c r="BP189" s="6">
        <f>IF(EX189&gt;=70, 6, 0)</f>
        <v>0</v>
      </c>
      <c r="BQ189" s="6">
        <v>0</v>
      </c>
      <c r="BR189" s="7"/>
      <c r="BS189" s="7">
        <v>-5</v>
      </c>
      <c r="BT189" s="7">
        <v>-5</v>
      </c>
      <c r="BU189" s="6"/>
      <c r="BV189" s="6">
        <v>-5</v>
      </c>
      <c r="BW189" s="6">
        <f>IF(EI189&gt;=70, 5, 0)</f>
        <v>0</v>
      </c>
      <c r="BX189" s="6">
        <v>-5</v>
      </c>
      <c r="BY189" s="6">
        <v>0</v>
      </c>
      <c r="BZ189" s="6">
        <v>0</v>
      </c>
      <c r="CA189" s="6">
        <v>0</v>
      </c>
      <c r="CB189" s="6">
        <v>0</v>
      </c>
      <c r="CC189" s="6">
        <v>0</v>
      </c>
      <c r="CD189" s="6">
        <v>0</v>
      </c>
      <c r="CE189" s="6">
        <v>0</v>
      </c>
      <c r="CF189" s="6">
        <v>0</v>
      </c>
      <c r="CG189" s="6">
        <v>0</v>
      </c>
      <c r="CH189" s="6">
        <v>0</v>
      </c>
      <c r="CI189" s="6">
        <v>-5</v>
      </c>
      <c r="CJ189" s="7">
        <v>-5</v>
      </c>
      <c r="CK189" s="7">
        <v>-5</v>
      </c>
      <c r="CL189" s="7">
        <v>-5</v>
      </c>
      <c r="CM189" s="6">
        <v>-5</v>
      </c>
      <c r="CN189" s="6">
        <f>IF(EQ189&gt;=70, 5, 0)</f>
        <v>0</v>
      </c>
      <c r="CO189" s="6">
        <v>-5</v>
      </c>
      <c r="CP189" s="6"/>
      <c r="CQ189" s="6">
        <v>-5</v>
      </c>
      <c r="CR189" s="7"/>
      <c r="CS189" s="7">
        <f>IF(FA189&gt;=70, 6, 0)</f>
        <v>0</v>
      </c>
      <c r="CT189" s="7">
        <v>-5</v>
      </c>
      <c r="CU189" s="6"/>
      <c r="CV189" s="7">
        <v>0</v>
      </c>
      <c r="CW189" s="7">
        <v>0</v>
      </c>
      <c r="CX189" s="7">
        <v>0</v>
      </c>
      <c r="CY189" s="7">
        <v>0</v>
      </c>
      <c r="CZ189" s="7">
        <f>IF(AND(DQ189&gt;0,DU189&gt;0),4,0)</f>
        <v>0</v>
      </c>
      <c r="DA189" s="7">
        <f>IF(AND(ED189&gt;0,EI189&gt;0,EN189&gt;0),4,0)</f>
        <v>0</v>
      </c>
      <c r="DB189" s="7">
        <f>IF(SUM(BV189,BX189,CA189,CB189,CD189,CG189,CJ189,CK189,CM189,CO189)&gt;-1,4,0)</f>
        <v>0</v>
      </c>
      <c r="DC189" s="7">
        <f>IF(FA189&gt;0,4,0)</f>
        <v>0</v>
      </c>
      <c r="DD189" s="6"/>
      <c r="DE189" s="10">
        <f>SUM(AR189:DD189)</f>
        <v>-82</v>
      </c>
      <c r="DF189" s="10">
        <v>50</v>
      </c>
      <c r="DG189" s="17">
        <f>DE189+DF189</f>
        <v>-32</v>
      </c>
      <c r="DH189" s="1">
        <v>54.29</v>
      </c>
      <c r="DI189" s="18">
        <v>0</v>
      </c>
      <c r="DJ189" s="18">
        <v>0</v>
      </c>
      <c r="DK189" s="29">
        <f>AVERAGE(DI189:DJ189)</f>
        <v>0</v>
      </c>
      <c r="DL189" s="1">
        <v>0</v>
      </c>
      <c r="DM189" s="29">
        <v>0</v>
      </c>
      <c r="DN189" s="1">
        <v>0</v>
      </c>
      <c r="DO189" s="1">
        <v>0</v>
      </c>
      <c r="DP189" s="1">
        <f>IF(DO189&gt;68, 68, DO189)</f>
        <v>0</v>
      </c>
      <c r="DQ189" s="1">
        <f>MAX(DN189,DP189)</f>
        <v>0</v>
      </c>
      <c r="DR189" s="29">
        <v>0</v>
      </c>
      <c r="DS189" s="29"/>
      <c r="DT189" s="29">
        <f>IF(DS189&gt;68,68,DS189)</f>
        <v>0</v>
      </c>
      <c r="DU189" s="29">
        <f>MAX(DR189,DT189)</f>
        <v>0</v>
      </c>
      <c r="DV189" s="18">
        <v>0</v>
      </c>
      <c r="DW189" s="18">
        <v>0</v>
      </c>
      <c r="DX189" s="1"/>
      <c r="DY189" s="15">
        <f>AVERAGE(DH189,DK189:DM189, DQ189, DU189)</f>
        <v>9.0483333333333338</v>
      </c>
      <c r="DZ189" s="1">
        <v>0</v>
      </c>
      <c r="EA189" s="1">
        <v>13.33</v>
      </c>
      <c r="EB189" s="1">
        <v>0</v>
      </c>
      <c r="EC189" s="1">
        <f>IF(EB189&gt;68,68,EB189)</f>
        <v>0</v>
      </c>
      <c r="ED189" s="1">
        <f>MAX(DZ189:EA189,EC189)</f>
        <v>13.33</v>
      </c>
      <c r="EE189" s="29">
        <v>0</v>
      </c>
      <c r="EF189" s="29">
        <v>0</v>
      </c>
      <c r="EG189" s="29">
        <v>0</v>
      </c>
      <c r="EH189" s="29">
        <f>IF(EG189&gt;68,68,EG189)</f>
        <v>0</v>
      </c>
      <c r="EI189" s="29">
        <f>MAX(EE189:EF189)</f>
        <v>0</v>
      </c>
      <c r="EJ189" s="1">
        <v>0</v>
      </c>
      <c r="EK189" s="1">
        <v>0</v>
      </c>
      <c r="EL189" s="1">
        <v>0</v>
      </c>
      <c r="EM189" s="1">
        <f>IF(EL189&gt;68,68,EL189)</f>
        <v>0</v>
      </c>
      <c r="EN189" s="1">
        <f>MAX(EJ189:EK189,EM189)</f>
        <v>0</v>
      </c>
      <c r="EO189" s="29">
        <v>0</v>
      </c>
      <c r="EP189" s="29">
        <v>0</v>
      </c>
      <c r="EQ189" s="29"/>
      <c r="ER189" s="15">
        <f>AVERAGE(ED189,EI189,EN189,EQ189)</f>
        <v>4.4433333333333334</v>
      </c>
      <c r="ES189" s="1">
        <v>0</v>
      </c>
      <c r="ET189" s="1">
        <v>0</v>
      </c>
      <c r="EU189" s="1">
        <f>MIN(MAX(ES189:ET189)+0.2*FA189, 100)</f>
        <v>0</v>
      </c>
      <c r="EV189" s="29">
        <v>0</v>
      </c>
      <c r="EW189" s="29">
        <v>0</v>
      </c>
      <c r="EX189" s="29">
        <f>MIN(MAX(EV189:EW189)+0.15*FA189, 100)</f>
        <v>0</v>
      </c>
      <c r="EY189" s="1">
        <v>0</v>
      </c>
      <c r="EZ189" s="1">
        <v>0</v>
      </c>
      <c r="FA189" s="1">
        <f>MAX(EY189:EZ189)</f>
        <v>0</v>
      </c>
      <c r="FB189" s="15">
        <f>AVERAGE(EU189,EX189,FA189)</f>
        <v>0</v>
      </c>
      <c r="FC189" s="3">
        <v>0.25</v>
      </c>
      <c r="FD189" s="3">
        <v>0.2</v>
      </c>
      <c r="FE189" s="3">
        <v>0.25</v>
      </c>
      <c r="FF189" s="3">
        <v>0.3</v>
      </c>
      <c r="FG189" s="25">
        <f>MIN(IF(C189="Yes",AQ189+DG189,0),100)</f>
        <v>-31.5</v>
      </c>
      <c r="FH189" s="25">
        <f>IF(FL189&lt;0,FG189+FL189*-4,FG189)</f>
        <v>-13.182000000000002</v>
      </c>
      <c r="FI189" s="25">
        <f>MIN(IF(C189="Yes",AQ189+DY189,0), 100)</f>
        <v>9.5483333333333338</v>
      </c>
      <c r="FJ189" s="25">
        <f>MIN(IF(C189="Yes",AQ189+ER189,0),100)</f>
        <v>4.9433333333333334</v>
      </c>
      <c r="FK189" s="25">
        <f>MIN(IF(C189="Yes",AQ189+FB189,0), 100)</f>
        <v>0.5</v>
      </c>
      <c r="FL189" s="26">
        <f>FC189*FG189+FD189*FI189+FE189*FJ189+FF189*FK189</f>
        <v>-4.5794999999999995</v>
      </c>
      <c r="FM189" s="26">
        <f>FC189*FH189+FD189*FI189+FE189*FJ189+FF189*FK189</f>
        <v>-3.6082248300317588E-16</v>
      </c>
    </row>
    <row r="190" spans="1:169" customFormat="1" x14ac:dyDescent="0.3">
      <c r="A190">
        <v>1402019038</v>
      </c>
      <c r="B190" t="s">
        <v>105</v>
      </c>
      <c r="C190" s="2" t="s">
        <v>107</v>
      </c>
      <c r="D190" s="6"/>
      <c r="E190" s="6"/>
      <c r="F190" s="7"/>
      <c r="G190" s="7"/>
      <c r="H190" s="6"/>
      <c r="I190" s="6"/>
      <c r="J190" s="7"/>
      <c r="K190" s="7"/>
      <c r="L190" s="6"/>
      <c r="M190" s="8"/>
      <c r="N190" s="7"/>
      <c r="O190" s="7"/>
      <c r="P190" s="6"/>
      <c r="Q190" s="8"/>
      <c r="R190" s="7"/>
      <c r="S190" s="7"/>
      <c r="T190" s="6"/>
      <c r="U190" s="16"/>
      <c r="V190" s="7"/>
      <c r="W190" s="7"/>
      <c r="X190" s="6"/>
      <c r="Y190" s="6"/>
      <c r="Z190" s="7"/>
      <c r="AA190" s="7"/>
      <c r="AB190" s="6"/>
      <c r="AC190" s="6"/>
      <c r="AD190" s="7"/>
      <c r="AE190" s="8"/>
      <c r="AF190" s="10">
        <v>14</v>
      </c>
      <c r="AG190" s="10">
        <v>10</v>
      </c>
      <c r="AH190" s="10">
        <f>COUNT(D190:AE190)</f>
        <v>0</v>
      </c>
      <c r="AI190" s="22">
        <f>IF(C190="Yes",(AF190-AH190+(DG190-50)/AG190)/AF190,0)</f>
        <v>0.4642857142857143</v>
      </c>
      <c r="AJ190" s="11">
        <f>SUM(D190:AE190)</f>
        <v>0</v>
      </c>
      <c r="AK190" s="10">
        <f>MAX(AJ190-AL190-AM190,0)*-1</f>
        <v>0</v>
      </c>
      <c r="AL190" s="10">
        <v>10</v>
      </c>
      <c r="AM190" s="10">
        <v>3</v>
      </c>
      <c r="AN190" s="7">
        <f>AJ190+AK190+AO190</f>
        <v>0</v>
      </c>
      <c r="AO190" s="6"/>
      <c r="AP190" s="3">
        <v>0.5</v>
      </c>
      <c r="AQ190" s="15">
        <f>MIN(AN190,AL190)*AP190</f>
        <v>0</v>
      </c>
      <c r="AR190" s="6">
        <v>0</v>
      </c>
      <c r="AS190" s="6">
        <v>0</v>
      </c>
      <c r="AT190" s="6">
        <v>0</v>
      </c>
      <c r="AU190" s="6">
        <v>0</v>
      </c>
      <c r="AV190" s="7"/>
      <c r="AW190" s="7">
        <v>-5</v>
      </c>
      <c r="AX190" s="7"/>
      <c r="AY190" s="7">
        <v>-5</v>
      </c>
      <c r="AZ190" s="6"/>
      <c r="BA190" s="6">
        <v>0</v>
      </c>
      <c r="BB190" s="6"/>
      <c r="BC190" s="6">
        <v>0</v>
      </c>
      <c r="BD190" s="7"/>
      <c r="BE190" s="7">
        <f>IF(ED190&gt;=70, 5, 0)</f>
        <v>0</v>
      </c>
      <c r="BF190" s="7"/>
      <c r="BG190" s="7"/>
      <c r="BH190" s="7">
        <v>-5</v>
      </c>
      <c r="BI190" s="6"/>
      <c r="BJ190" s="6">
        <f>IF(EU190&gt;=70, 6, 0)</f>
        <v>0</v>
      </c>
      <c r="BK190" s="6">
        <v>-5</v>
      </c>
      <c r="BL190" s="7">
        <v>0</v>
      </c>
      <c r="BM190" s="7">
        <v>-5</v>
      </c>
      <c r="BN190" s="7">
        <v>-5</v>
      </c>
      <c r="BO190" s="6"/>
      <c r="BP190" s="6">
        <f>IF(EX190&gt;=70, 6, 0)</f>
        <v>0</v>
      </c>
      <c r="BQ190" s="6">
        <v>-5</v>
      </c>
      <c r="BR190" s="7"/>
      <c r="BS190" s="7">
        <v>-5</v>
      </c>
      <c r="BT190" s="7">
        <v>-5</v>
      </c>
      <c r="BU190" s="6">
        <v>5</v>
      </c>
      <c r="BV190" s="6">
        <v>0</v>
      </c>
      <c r="BW190" s="6">
        <f>IF(EI190&gt;=70, 5, 0)</f>
        <v>0</v>
      </c>
      <c r="BX190" s="6">
        <v>-5</v>
      </c>
      <c r="BY190" s="6">
        <v>0</v>
      </c>
      <c r="BZ190" s="6">
        <v>0</v>
      </c>
      <c r="CA190" s="6">
        <v>0</v>
      </c>
      <c r="CB190" s="6">
        <v>0</v>
      </c>
      <c r="CC190" s="6">
        <v>0</v>
      </c>
      <c r="CD190" s="6">
        <v>0</v>
      </c>
      <c r="CE190" s="6">
        <v>0</v>
      </c>
      <c r="CF190" s="6">
        <v>0</v>
      </c>
      <c r="CG190" s="6">
        <v>0</v>
      </c>
      <c r="CH190" s="6">
        <v>0</v>
      </c>
      <c r="CI190" s="6">
        <v>-5</v>
      </c>
      <c r="CJ190" s="7">
        <v>-5</v>
      </c>
      <c r="CK190" s="7">
        <v>-5</v>
      </c>
      <c r="CL190" s="7">
        <v>-5</v>
      </c>
      <c r="CM190" s="6">
        <v>-5</v>
      </c>
      <c r="CN190" s="6">
        <f>IF(EQ190&gt;=70, 5, 0)</f>
        <v>0</v>
      </c>
      <c r="CO190" s="6">
        <v>-5</v>
      </c>
      <c r="CP190" s="6"/>
      <c r="CQ190" s="6">
        <v>-5</v>
      </c>
      <c r="CR190" s="7"/>
      <c r="CS190" s="7">
        <f>IF(FA190&gt;=70, 6, 0)</f>
        <v>0</v>
      </c>
      <c r="CT190" s="7">
        <v>-5</v>
      </c>
      <c r="CU190" s="6"/>
      <c r="CV190" s="7">
        <v>0</v>
      </c>
      <c r="CW190" s="7">
        <v>6</v>
      </c>
      <c r="CX190" s="7">
        <v>0</v>
      </c>
      <c r="CY190" s="7">
        <v>0</v>
      </c>
      <c r="CZ190" s="7">
        <f>IF(AND(DQ190&gt;0,DU190&gt;0),4,0)</f>
        <v>0</v>
      </c>
      <c r="DA190" s="7">
        <f>IF(AND(ED190&gt;0,EI190&gt;0,EN190&gt;0),4,0)</f>
        <v>4</v>
      </c>
      <c r="DB190" s="7">
        <f>IF(SUM(BV190,BX190,CA190,CB190,CD190,CG190,CJ190,CK190,CM190,CO190)&gt;-1,4,0)</f>
        <v>0</v>
      </c>
      <c r="DC190" s="7">
        <f>IF(FA190&gt;0,4,0)</f>
        <v>0</v>
      </c>
      <c r="DD190" s="6"/>
      <c r="DE190" s="10">
        <f>SUM(AR190:DD190)</f>
        <v>-75</v>
      </c>
      <c r="DF190" s="10">
        <v>50</v>
      </c>
      <c r="DG190" s="17">
        <f>DE190+DF190</f>
        <v>-25</v>
      </c>
      <c r="DH190" s="1">
        <v>22.86</v>
      </c>
      <c r="DI190" s="18">
        <v>0</v>
      </c>
      <c r="DJ190" s="18">
        <v>0</v>
      </c>
      <c r="DK190" s="29">
        <f>AVERAGE(DI190:DJ190)</f>
        <v>0</v>
      </c>
      <c r="DL190" s="1">
        <v>0</v>
      </c>
      <c r="DM190" s="29">
        <v>0</v>
      </c>
      <c r="DN190" s="1">
        <v>0</v>
      </c>
      <c r="DO190" s="1">
        <v>0</v>
      </c>
      <c r="DP190" s="1">
        <f>IF(DO190&gt;68, 68, DO190)</f>
        <v>0</v>
      </c>
      <c r="DQ190" s="1">
        <f>MAX(DN190,DP190)</f>
        <v>0</v>
      </c>
      <c r="DR190" s="29">
        <v>0</v>
      </c>
      <c r="DS190" s="29"/>
      <c r="DT190" s="29">
        <f>IF(DS190&gt;68,68,DS190)</f>
        <v>0</v>
      </c>
      <c r="DU190" s="29">
        <f>MAX(DR190,DT190)</f>
        <v>0</v>
      </c>
      <c r="DV190" s="18">
        <v>0</v>
      </c>
      <c r="DW190" s="18">
        <v>0</v>
      </c>
      <c r="DX190" s="1"/>
      <c r="DY190" s="15">
        <f>AVERAGE(DH190,DK190:DM190, DQ190, DU190)</f>
        <v>3.81</v>
      </c>
      <c r="DZ190" s="1">
        <v>0</v>
      </c>
      <c r="EA190" s="1">
        <v>26.67</v>
      </c>
      <c r="EB190" s="1">
        <v>0</v>
      </c>
      <c r="EC190" s="1">
        <f>IF(EB190&gt;68,68,EB190)</f>
        <v>0</v>
      </c>
      <c r="ED190" s="1">
        <f>MAX(DZ190:EA190,EC190)</f>
        <v>26.67</v>
      </c>
      <c r="EE190" s="29">
        <v>5.56</v>
      </c>
      <c r="EF190" s="29">
        <v>0</v>
      </c>
      <c r="EG190" s="29">
        <v>0</v>
      </c>
      <c r="EH190" s="29">
        <f>IF(EG190&gt;68,68,EG190)</f>
        <v>0</v>
      </c>
      <c r="EI190" s="29">
        <f>MAX(EE190:EF190)</f>
        <v>5.56</v>
      </c>
      <c r="EJ190" s="1">
        <v>5.56</v>
      </c>
      <c r="EK190" s="1">
        <v>0</v>
      </c>
      <c r="EL190" s="1">
        <v>0</v>
      </c>
      <c r="EM190" s="1">
        <f>IF(EL190&gt;68,68,EL190)</f>
        <v>0</v>
      </c>
      <c r="EN190" s="1">
        <f>MAX(EJ190:EK190,EM190)</f>
        <v>5.56</v>
      </c>
      <c r="EO190" s="29">
        <v>0</v>
      </c>
      <c r="EP190" s="29">
        <v>0</v>
      </c>
      <c r="EQ190" s="29"/>
      <c r="ER190" s="15">
        <f>AVERAGE(ED190,EI190,EN190,EQ190)</f>
        <v>12.596666666666669</v>
      </c>
      <c r="ES190" s="1">
        <v>0</v>
      </c>
      <c r="ET190" s="1">
        <v>0</v>
      </c>
      <c r="EU190" s="1">
        <f>MIN(MAX(ES190:ET190)+0.2*FA190, 100)</f>
        <v>0</v>
      </c>
      <c r="EV190" s="29">
        <v>0</v>
      </c>
      <c r="EW190" s="29">
        <v>0</v>
      </c>
      <c r="EX190" s="29">
        <f>MIN(MAX(EV190:EW190)+0.15*FA190, 100)</f>
        <v>0</v>
      </c>
      <c r="EY190" s="1">
        <v>0</v>
      </c>
      <c r="EZ190" s="1">
        <v>0</v>
      </c>
      <c r="FA190" s="1">
        <f>MAX(EY190:EZ190)</f>
        <v>0</v>
      </c>
      <c r="FB190" s="15">
        <f>AVERAGE(EU190,EX190,FA190)</f>
        <v>0</v>
      </c>
      <c r="FC190" s="3">
        <v>0.25</v>
      </c>
      <c r="FD190" s="3">
        <v>0.2</v>
      </c>
      <c r="FE190" s="3">
        <v>0.25</v>
      </c>
      <c r="FF190" s="3">
        <v>0.3</v>
      </c>
      <c r="FG190" s="25">
        <f>MIN(IF(C190="Yes",AQ190+DG190,0),100)</f>
        <v>-25</v>
      </c>
      <c r="FH190" s="25">
        <f>IF(FL190&lt;0,FG190+FL190*-4,FG190)</f>
        <v>-15.644666666666671</v>
      </c>
      <c r="FI190" s="25">
        <f>MIN(IF(C190="Yes",AQ190+DY190,0), 100)</f>
        <v>3.81</v>
      </c>
      <c r="FJ190" s="25">
        <f>MIN(IF(C190="Yes",AQ190+ER190,0),100)</f>
        <v>12.596666666666669</v>
      </c>
      <c r="FK190" s="25">
        <f>MIN(IF(C190="Yes",AQ190+FB190,0), 100)</f>
        <v>0</v>
      </c>
      <c r="FL190" s="26">
        <f>FC190*FG190+FD190*FI190+FE190*FJ190+FF190*FK190</f>
        <v>-2.3388333333333322</v>
      </c>
      <c r="FM190" s="26">
        <f>FC190*FH190+FD190*FI190+FE190*FJ190+FF190*FK190</f>
        <v>-4.4408920985006262E-16</v>
      </c>
    </row>
    <row r="191" spans="1:169" customFormat="1" x14ac:dyDescent="0.3">
      <c r="A191">
        <v>1402018061</v>
      </c>
      <c r="B191" t="s">
        <v>105</v>
      </c>
      <c r="C191" s="2" t="s">
        <v>107</v>
      </c>
      <c r="D191" s="6"/>
      <c r="E191" s="6"/>
      <c r="F191" s="7"/>
      <c r="G191" s="7"/>
      <c r="H191" s="6"/>
      <c r="I191" s="6"/>
      <c r="J191" s="7"/>
      <c r="K191" s="7"/>
      <c r="L191" s="6"/>
      <c r="M191" s="8"/>
      <c r="N191" s="7"/>
      <c r="O191" s="7"/>
      <c r="P191" s="6"/>
      <c r="Q191" s="8"/>
      <c r="R191" s="7"/>
      <c r="S191" s="7"/>
      <c r="T191" s="6"/>
      <c r="U191" s="6"/>
      <c r="V191" s="7"/>
      <c r="W191" s="7"/>
      <c r="X191" s="6"/>
      <c r="Y191" s="6"/>
      <c r="Z191" s="7"/>
      <c r="AA191" s="7"/>
      <c r="AB191" s="6"/>
      <c r="AC191" s="6"/>
      <c r="AD191" s="7"/>
      <c r="AE191" s="8"/>
      <c r="AF191" s="10">
        <v>14</v>
      </c>
      <c r="AG191" s="10">
        <v>10</v>
      </c>
      <c r="AH191" s="10">
        <f>COUNT(D191:AE191)</f>
        <v>0</v>
      </c>
      <c r="AI191" s="22">
        <f>IF(C191="Yes",(AF191-AH191+(DG191-50)/AG191)/AF191,0)</f>
        <v>0.21428571428571427</v>
      </c>
      <c r="AJ191" s="11">
        <f>SUM(D191:AE191)</f>
        <v>0</v>
      </c>
      <c r="AK191" s="10">
        <f>MAX(AJ191-AL191-AM191,0)*-1</f>
        <v>0</v>
      </c>
      <c r="AL191" s="10">
        <v>10</v>
      </c>
      <c r="AM191" s="10">
        <v>3</v>
      </c>
      <c r="AN191" s="7">
        <f>AJ191+AK191+AO191</f>
        <v>0</v>
      </c>
      <c r="AO191" s="6"/>
      <c r="AP191" s="3">
        <v>0.5</v>
      </c>
      <c r="AQ191" s="15">
        <f>MIN(AN191,AL191)*AP191</f>
        <v>0</v>
      </c>
      <c r="AR191" s="6">
        <v>0</v>
      </c>
      <c r="AS191" s="6">
        <v>0</v>
      </c>
      <c r="AT191" s="6">
        <v>0</v>
      </c>
      <c r="AU191" s="6">
        <v>0</v>
      </c>
      <c r="AV191" s="7"/>
      <c r="AW191" s="7">
        <v>-5</v>
      </c>
      <c r="AX191" s="7"/>
      <c r="AY191" s="7">
        <v>-5</v>
      </c>
      <c r="AZ191" s="6"/>
      <c r="BA191" s="6">
        <v>-5</v>
      </c>
      <c r="BB191" s="6"/>
      <c r="BC191" s="6">
        <v>-5</v>
      </c>
      <c r="BD191" s="7"/>
      <c r="BE191" s="7">
        <f>IF(ED191&gt;=70, 5, 0)</f>
        <v>0</v>
      </c>
      <c r="BF191" s="7"/>
      <c r="BG191" s="7"/>
      <c r="BH191" s="7">
        <v>-5</v>
      </c>
      <c r="BI191" s="6"/>
      <c r="BJ191" s="6">
        <f>IF(EU191&gt;=70, 6, 0)</f>
        <v>0</v>
      </c>
      <c r="BK191" s="6">
        <v>-5</v>
      </c>
      <c r="BL191" s="7">
        <v>-5</v>
      </c>
      <c r="BM191" s="7">
        <v>-5</v>
      </c>
      <c r="BN191" s="7">
        <v>-5</v>
      </c>
      <c r="BO191" s="6"/>
      <c r="BP191" s="6">
        <f>IF(EX191&gt;=70, 6, 0)</f>
        <v>0</v>
      </c>
      <c r="BQ191" s="6">
        <v>-5</v>
      </c>
      <c r="BR191" s="7"/>
      <c r="BS191" s="7">
        <v>-5</v>
      </c>
      <c r="BT191" s="7">
        <v>-5</v>
      </c>
      <c r="BU191" s="6"/>
      <c r="BV191" s="6">
        <v>-5</v>
      </c>
      <c r="BW191" s="6">
        <f>IF(EI191&gt;=70, 5, 0)</f>
        <v>0</v>
      </c>
      <c r="BX191" s="6">
        <v>-5</v>
      </c>
      <c r="BY191" s="6">
        <v>0</v>
      </c>
      <c r="BZ191" s="6">
        <v>0</v>
      </c>
      <c r="CA191" s="6">
        <v>0</v>
      </c>
      <c r="CB191" s="6">
        <v>0</v>
      </c>
      <c r="CC191" s="6">
        <v>0</v>
      </c>
      <c r="CD191" s="6">
        <v>0</v>
      </c>
      <c r="CE191" s="6">
        <v>0</v>
      </c>
      <c r="CF191" s="6">
        <v>0</v>
      </c>
      <c r="CG191" s="6">
        <v>0</v>
      </c>
      <c r="CH191" s="6">
        <v>0</v>
      </c>
      <c r="CI191" s="6">
        <v>-5</v>
      </c>
      <c r="CJ191" s="7">
        <v>-5</v>
      </c>
      <c r="CK191" s="7">
        <v>-5</v>
      </c>
      <c r="CL191" s="7">
        <v>-5</v>
      </c>
      <c r="CM191" s="6">
        <v>-5</v>
      </c>
      <c r="CN191" s="6">
        <f>IF(EQ191&gt;=70, 5, 0)</f>
        <v>0</v>
      </c>
      <c r="CO191" s="6">
        <v>-5</v>
      </c>
      <c r="CP191" s="6"/>
      <c r="CQ191" s="6">
        <v>-5</v>
      </c>
      <c r="CR191" s="7"/>
      <c r="CS191" s="7">
        <f>IF(FA191&gt;=70, 6, 0)</f>
        <v>0</v>
      </c>
      <c r="CT191" s="7">
        <v>-5</v>
      </c>
      <c r="CU191" s="6"/>
      <c r="CV191" s="7">
        <v>0</v>
      </c>
      <c r="CW191" s="7">
        <v>0</v>
      </c>
      <c r="CX191" s="7">
        <v>0</v>
      </c>
      <c r="CY191" s="7">
        <v>0</v>
      </c>
      <c r="CZ191" s="7">
        <f>IF(AND(DQ191&gt;0,DU191&gt;0),4,0)</f>
        <v>0</v>
      </c>
      <c r="DA191" s="7">
        <f>IF(AND(ED191&gt;0,EI191&gt;0,EN191&gt;0),4,0)</f>
        <v>0</v>
      </c>
      <c r="DB191" s="7">
        <f>IF(SUM(BV191,BX191,CA191,CB191,CD191,CG191,CJ191,CK191,CM191,CO191)&gt;-1,4,0)</f>
        <v>0</v>
      </c>
      <c r="DC191" s="7">
        <f>IF(FA191&gt;0,4,0)</f>
        <v>0</v>
      </c>
      <c r="DD191" s="6"/>
      <c r="DE191" s="10">
        <f>SUM(AR191:DD191)</f>
        <v>-110</v>
      </c>
      <c r="DF191" s="10">
        <v>50</v>
      </c>
      <c r="DG191" s="17">
        <f>DE191+DF191</f>
        <v>-60</v>
      </c>
      <c r="DH191" s="1">
        <v>34.29</v>
      </c>
      <c r="DI191" s="18">
        <v>0</v>
      </c>
      <c r="DJ191" s="18">
        <v>0</v>
      </c>
      <c r="DK191" s="29">
        <f>AVERAGE(DI191:DJ191)</f>
        <v>0</v>
      </c>
      <c r="DL191" s="1">
        <v>0</v>
      </c>
      <c r="DM191" s="29">
        <v>0</v>
      </c>
      <c r="DN191" s="1">
        <v>0</v>
      </c>
      <c r="DO191" s="1">
        <v>0</v>
      </c>
      <c r="DP191" s="1">
        <f>IF(DO191&gt;68, 68, DO191)</f>
        <v>0</v>
      </c>
      <c r="DQ191" s="1">
        <f>MAX(DN191,DP191)</f>
        <v>0</v>
      </c>
      <c r="DR191" s="29">
        <v>0</v>
      </c>
      <c r="DS191" s="29"/>
      <c r="DT191" s="29">
        <f>IF(DS191&gt;68,68,DS191)</f>
        <v>0</v>
      </c>
      <c r="DU191" s="29">
        <f>MAX(DR191,DT191)</f>
        <v>0</v>
      </c>
      <c r="DV191" s="18">
        <v>0</v>
      </c>
      <c r="DW191" s="18">
        <v>0</v>
      </c>
      <c r="DX191" s="1"/>
      <c r="DY191" s="15">
        <f>AVERAGE(DH191,DK191:DM191, DQ191, DU191)</f>
        <v>5.7149999999999999</v>
      </c>
      <c r="DZ191" s="1">
        <v>0</v>
      </c>
      <c r="EA191" s="1">
        <v>0</v>
      </c>
      <c r="EB191" s="1">
        <v>0</v>
      </c>
      <c r="EC191" s="1">
        <f>IF(EB191&gt;68,68,EB191)</f>
        <v>0</v>
      </c>
      <c r="ED191" s="1">
        <f>MAX(DZ191:EA191,EC191)</f>
        <v>0</v>
      </c>
      <c r="EE191" s="29">
        <v>0</v>
      </c>
      <c r="EF191" s="29">
        <v>0</v>
      </c>
      <c r="EG191" s="29">
        <v>0</v>
      </c>
      <c r="EH191" s="29">
        <f>IF(EG191&gt;68,68,EG191)</f>
        <v>0</v>
      </c>
      <c r="EI191" s="29">
        <f>MAX(EE191:EF191)</f>
        <v>0</v>
      </c>
      <c r="EJ191" s="1">
        <v>0</v>
      </c>
      <c r="EK191" s="1">
        <v>0</v>
      </c>
      <c r="EL191" s="1">
        <v>0</v>
      </c>
      <c r="EM191" s="1">
        <f>IF(EL191&gt;68,68,EL191)</f>
        <v>0</v>
      </c>
      <c r="EN191" s="1">
        <f>MAX(EJ191:EK191,EM191)</f>
        <v>0</v>
      </c>
      <c r="EO191" s="29">
        <v>0</v>
      </c>
      <c r="EP191" s="29">
        <v>0</v>
      </c>
      <c r="EQ191" s="29"/>
      <c r="ER191" s="15">
        <f>AVERAGE(ED191,EI191,EN191,EQ191)</f>
        <v>0</v>
      </c>
      <c r="ES191" s="1">
        <v>0</v>
      </c>
      <c r="ET191" s="1">
        <v>0</v>
      </c>
      <c r="EU191" s="1">
        <f>MIN(MAX(ES191:ET191)+0.2*FA191, 100)</f>
        <v>0</v>
      </c>
      <c r="EV191" s="29">
        <v>0</v>
      </c>
      <c r="EW191" s="29">
        <v>0</v>
      </c>
      <c r="EX191" s="29">
        <f>MIN(MAX(EV191:EW191)+0.15*FA191, 100)</f>
        <v>0</v>
      </c>
      <c r="EY191" s="1">
        <v>0</v>
      </c>
      <c r="EZ191" s="1">
        <v>0</v>
      </c>
      <c r="FA191" s="1">
        <f>MAX(EY191:EZ191)</f>
        <v>0</v>
      </c>
      <c r="FB191" s="15">
        <f>AVERAGE(EU191,EX191,FA191)</f>
        <v>0</v>
      </c>
      <c r="FC191" s="3">
        <v>0.25</v>
      </c>
      <c r="FD191" s="3">
        <v>0.2</v>
      </c>
      <c r="FE191" s="3">
        <v>0.25</v>
      </c>
      <c r="FF191" s="3">
        <v>0.3</v>
      </c>
      <c r="FG191" s="25">
        <f>MIN(IF(C191="Yes",AQ191+DG191,0),100)</f>
        <v>-60</v>
      </c>
      <c r="FH191" s="25">
        <f>IF(FL191&lt;0,FG191+FL191*-4,FG191)</f>
        <v>-4.5720000000000027</v>
      </c>
      <c r="FI191" s="25">
        <f>MIN(IF(C191="Yes",AQ191+DY191,0), 100)</f>
        <v>5.7149999999999999</v>
      </c>
      <c r="FJ191" s="25">
        <f>MIN(IF(C191="Yes",AQ191+ER191,0),100)</f>
        <v>0</v>
      </c>
      <c r="FK191" s="25">
        <f>MIN(IF(C191="Yes",AQ191+FB191,0), 100)</f>
        <v>0</v>
      </c>
      <c r="FL191" s="26">
        <f>FC191*FG191+FD191*FI191+FE191*FJ191+FF191*FK191</f>
        <v>-13.856999999999999</v>
      </c>
      <c r="FM191" s="26">
        <f>FC191*FH191+FD191*FI191+FE191*FJ191+FF191*FK191</f>
        <v>-6.6613381477509392E-16</v>
      </c>
    </row>
    <row r="192" spans="1:169" customFormat="1" x14ac:dyDescent="0.3">
      <c r="A192">
        <v>1402019113</v>
      </c>
      <c r="B192" t="s">
        <v>105</v>
      </c>
      <c r="C192" s="2" t="s">
        <v>107</v>
      </c>
      <c r="D192" s="6"/>
      <c r="E192" s="6"/>
      <c r="F192" s="7"/>
      <c r="G192" s="7"/>
      <c r="H192" s="6"/>
      <c r="I192" s="6"/>
      <c r="J192" s="7"/>
      <c r="K192" s="7"/>
      <c r="L192" s="6"/>
      <c r="M192" s="8"/>
      <c r="N192" s="7"/>
      <c r="O192" s="7"/>
      <c r="P192" s="6"/>
      <c r="Q192" s="8"/>
      <c r="R192" s="7"/>
      <c r="S192" s="7"/>
      <c r="T192" s="6"/>
      <c r="U192" s="6"/>
      <c r="V192" s="7"/>
      <c r="W192" s="7"/>
      <c r="X192" s="6"/>
      <c r="Y192" s="6"/>
      <c r="Z192" s="7"/>
      <c r="AA192" s="7"/>
      <c r="AB192" s="6"/>
      <c r="AC192" s="6"/>
      <c r="AD192" s="7"/>
      <c r="AE192" s="8"/>
      <c r="AF192" s="10">
        <v>14</v>
      </c>
      <c r="AG192" s="10">
        <v>10</v>
      </c>
      <c r="AH192" s="10">
        <f>COUNT(D192:AE192)</f>
        <v>0</v>
      </c>
      <c r="AI192" s="22">
        <f>IF(C192="Yes",(AF192-AH192+(DG192-50)/AG192)/AF192,0)</f>
        <v>0.2857142857142857</v>
      </c>
      <c r="AJ192" s="11">
        <f>SUM(D192:AE192)</f>
        <v>0</v>
      </c>
      <c r="AK192" s="10">
        <f>MAX(AJ192-AL192-AM192,0)*-1</f>
        <v>0</v>
      </c>
      <c r="AL192" s="10">
        <v>10</v>
      </c>
      <c r="AM192" s="10">
        <v>3</v>
      </c>
      <c r="AN192" s="7">
        <f>AJ192+AK192+AO192</f>
        <v>0</v>
      </c>
      <c r="AO192" s="6"/>
      <c r="AP192" s="3">
        <v>0.5</v>
      </c>
      <c r="AQ192" s="15">
        <f>MIN(AN192,AL192)*AP192</f>
        <v>0</v>
      </c>
      <c r="AR192" s="6">
        <v>0</v>
      </c>
      <c r="AS192" s="6">
        <v>0</v>
      </c>
      <c r="AT192" s="6">
        <v>0</v>
      </c>
      <c r="AU192" s="6">
        <v>0</v>
      </c>
      <c r="AV192" s="7"/>
      <c r="AW192" s="7">
        <v>-5</v>
      </c>
      <c r="AX192" s="7"/>
      <c r="AY192" s="7">
        <v>-5</v>
      </c>
      <c r="AZ192" s="6"/>
      <c r="BA192" s="6">
        <v>0</v>
      </c>
      <c r="BB192" s="6"/>
      <c r="BC192" s="6">
        <v>-5</v>
      </c>
      <c r="BD192" s="7"/>
      <c r="BE192" s="7">
        <f>IF(ED192&gt;=70, 5, 0)</f>
        <v>0</v>
      </c>
      <c r="BF192" s="7"/>
      <c r="BG192" s="7"/>
      <c r="BH192" s="7">
        <v>-5</v>
      </c>
      <c r="BI192" s="6"/>
      <c r="BJ192" s="6">
        <f>IF(EU192&gt;=70, 6, 0)</f>
        <v>0</v>
      </c>
      <c r="BK192" s="6">
        <v>-5</v>
      </c>
      <c r="BL192" s="7">
        <v>-5</v>
      </c>
      <c r="BM192" s="7">
        <v>-5</v>
      </c>
      <c r="BN192" s="7">
        <v>-5</v>
      </c>
      <c r="BO192" s="6"/>
      <c r="BP192" s="6">
        <f>IF(EX192&gt;=70, 6, 0)</f>
        <v>0</v>
      </c>
      <c r="BQ192" s="6">
        <v>0</v>
      </c>
      <c r="BR192" s="7"/>
      <c r="BS192" s="7">
        <v>-5</v>
      </c>
      <c r="BT192" s="7">
        <v>-5</v>
      </c>
      <c r="BU192" s="6"/>
      <c r="BV192" s="6">
        <v>-5</v>
      </c>
      <c r="BW192" s="6">
        <f>IF(EI192&gt;=70, 5, 0)</f>
        <v>0</v>
      </c>
      <c r="BX192" s="6">
        <v>-5</v>
      </c>
      <c r="BY192" s="6">
        <v>0</v>
      </c>
      <c r="BZ192" s="6">
        <v>0</v>
      </c>
      <c r="CA192" s="6">
        <v>0</v>
      </c>
      <c r="CB192" s="6">
        <v>0</v>
      </c>
      <c r="CC192" s="6">
        <v>0</v>
      </c>
      <c r="CD192" s="6">
        <v>0</v>
      </c>
      <c r="CE192" s="6">
        <v>0</v>
      </c>
      <c r="CF192" s="6">
        <v>0</v>
      </c>
      <c r="CG192" s="6">
        <v>0</v>
      </c>
      <c r="CH192" s="6">
        <v>0</v>
      </c>
      <c r="CI192" s="6">
        <v>-5</v>
      </c>
      <c r="CJ192" s="7">
        <v>-5</v>
      </c>
      <c r="CK192" s="7">
        <v>-5</v>
      </c>
      <c r="CL192" s="7">
        <v>-5</v>
      </c>
      <c r="CM192" s="6">
        <v>-5</v>
      </c>
      <c r="CN192" s="6">
        <f>IF(EQ192&gt;=70, 5, 0)</f>
        <v>0</v>
      </c>
      <c r="CO192" s="6">
        <v>-5</v>
      </c>
      <c r="CP192" s="6"/>
      <c r="CQ192" s="6">
        <v>-5</v>
      </c>
      <c r="CR192" s="7"/>
      <c r="CS192" s="7">
        <f>IF(FA192&gt;=70, 6, 0)</f>
        <v>0</v>
      </c>
      <c r="CT192" s="7">
        <v>-5</v>
      </c>
      <c r="CU192" s="6"/>
      <c r="CV192" s="7">
        <v>0</v>
      </c>
      <c r="CW192" s="7">
        <v>0</v>
      </c>
      <c r="CX192" s="7">
        <v>0</v>
      </c>
      <c r="CY192" s="7">
        <v>0</v>
      </c>
      <c r="CZ192" s="7">
        <f>IF(AND(DQ192&gt;0,DU192&gt;0),4,0)</f>
        <v>0</v>
      </c>
      <c r="DA192" s="7">
        <f>IF(AND(ED192&gt;0,EI192&gt;0,EN192&gt;0),4,0)</f>
        <v>0</v>
      </c>
      <c r="DB192" s="7">
        <f>IF(SUM(BV192,BX192,CA192,CB192,CD192,CG192,CJ192,CK192,CM192,CO192)&gt;-1,4,0)</f>
        <v>0</v>
      </c>
      <c r="DC192" s="7">
        <f>IF(FA192&gt;0,4,0)</f>
        <v>0</v>
      </c>
      <c r="DD192" s="6"/>
      <c r="DE192" s="10">
        <f>SUM(AR192:DD192)</f>
        <v>-100</v>
      </c>
      <c r="DF192" s="10">
        <v>50</v>
      </c>
      <c r="DG192" s="17">
        <f>DE192+DF192</f>
        <v>-50</v>
      </c>
      <c r="DH192" s="1">
        <v>68.569999999999993</v>
      </c>
      <c r="DI192" s="18">
        <v>0</v>
      </c>
      <c r="DJ192" s="18">
        <v>0</v>
      </c>
      <c r="DK192" s="29">
        <f>AVERAGE(DI192:DJ192)</f>
        <v>0</v>
      </c>
      <c r="DL192" s="1">
        <v>0</v>
      </c>
      <c r="DM192" s="29">
        <v>0</v>
      </c>
      <c r="DN192" s="1">
        <v>0</v>
      </c>
      <c r="DO192" s="1">
        <v>0</v>
      </c>
      <c r="DP192" s="1">
        <f>IF(DO192&gt;68, 68, DO192)</f>
        <v>0</v>
      </c>
      <c r="DQ192" s="1">
        <f>MAX(DN192,DP192)</f>
        <v>0</v>
      </c>
      <c r="DR192" s="29">
        <v>0</v>
      </c>
      <c r="DS192" s="29"/>
      <c r="DT192" s="29">
        <f>IF(DS192&gt;68,68,DS192)</f>
        <v>0</v>
      </c>
      <c r="DU192" s="29">
        <f>MAX(DR192,DT192)</f>
        <v>0</v>
      </c>
      <c r="DV192" s="18">
        <v>0</v>
      </c>
      <c r="DW192" s="18">
        <v>0</v>
      </c>
      <c r="DX192" s="1"/>
      <c r="DY192" s="15">
        <f>AVERAGE(DH192,DK192:DM192, DQ192, DU192)</f>
        <v>11.428333333333333</v>
      </c>
      <c r="DZ192" s="1">
        <v>26.67</v>
      </c>
      <c r="EA192" s="1">
        <v>0</v>
      </c>
      <c r="EB192" s="1">
        <v>0</v>
      </c>
      <c r="EC192" s="1">
        <f>IF(EB192&gt;68,68,EB192)</f>
        <v>0</v>
      </c>
      <c r="ED192" s="1">
        <f>MAX(DZ192:EA192,EC192)</f>
        <v>26.67</v>
      </c>
      <c r="EE192" s="29">
        <v>0</v>
      </c>
      <c r="EF192" s="29">
        <v>0</v>
      </c>
      <c r="EG192" s="29">
        <v>0</v>
      </c>
      <c r="EH192" s="29">
        <f>IF(EG192&gt;68,68,EG192)</f>
        <v>0</v>
      </c>
      <c r="EI192" s="29">
        <f>MAX(EE192:EF192)</f>
        <v>0</v>
      </c>
      <c r="EJ192" s="1">
        <v>0</v>
      </c>
      <c r="EK192" s="1">
        <v>0</v>
      </c>
      <c r="EL192" s="1">
        <v>0</v>
      </c>
      <c r="EM192" s="1">
        <f>IF(EL192&gt;68,68,EL192)</f>
        <v>0</v>
      </c>
      <c r="EN192" s="1">
        <f>MAX(EJ192:EK192,EM192)</f>
        <v>0</v>
      </c>
      <c r="EO192" s="29">
        <v>0</v>
      </c>
      <c r="EP192" s="29">
        <v>0</v>
      </c>
      <c r="EQ192" s="29"/>
      <c r="ER192" s="15">
        <f>AVERAGE(ED192,EI192,EN192,EQ192)</f>
        <v>8.89</v>
      </c>
      <c r="ES192" s="1">
        <v>0</v>
      </c>
      <c r="ET192" s="1">
        <v>0</v>
      </c>
      <c r="EU192" s="1">
        <f>MIN(MAX(ES192:ET192)+0.2*FA192, 100)</f>
        <v>0</v>
      </c>
      <c r="EV192" s="29">
        <v>0</v>
      </c>
      <c r="EW192" s="29">
        <v>0</v>
      </c>
      <c r="EX192" s="29">
        <f>MIN(MAX(EV192:EW192)+0.15*FA192, 100)</f>
        <v>0</v>
      </c>
      <c r="EY192" s="1">
        <v>0</v>
      </c>
      <c r="EZ192" s="1">
        <v>0</v>
      </c>
      <c r="FA192" s="1">
        <f>MAX(EY192:EZ192)</f>
        <v>0</v>
      </c>
      <c r="FB192" s="15">
        <f>AVERAGE(EU192,EX192,FA192)</f>
        <v>0</v>
      </c>
      <c r="FC192" s="3">
        <v>0.25</v>
      </c>
      <c r="FD192" s="3">
        <v>0.2</v>
      </c>
      <c r="FE192" s="3">
        <v>0.25</v>
      </c>
      <c r="FF192" s="3">
        <v>0.3</v>
      </c>
      <c r="FG192" s="25">
        <f>MIN(IF(C192="Yes",AQ192+DG192,0),100)</f>
        <v>-50</v>
      </c>
      <c r="FH192" s="25">
        <f>IF(FL192&lt;0,FG192+FL192*-4,FG192)</f>
        <v>-18.032666666666671</v>
      </c>
      <c r="FI192" s="25">
        <f>MIN(IF(C192="Yes",AQ192+DY192,0), 100)</f>
        <v>11.428333333333333</v>
      </c>
      <c r="FJ192" s="25">
        <f>MIN(IF(C192="Yes",AQ192+ER192,0),100)</f>
        <v>8.89</v>
      </c>
      <c r="FK192" s="25">
        <f>MIN(IF(C192="Yes",AQ192+FB192,0), 100)</f>
        <v>0</v>
      </c>
      <c r="FL192" s="26">
        <f>FC192*FG192+FD192*FI192+FE192*FJ192+FF192*FK192</f>
        <v>-7.9918333333333322</v>
      </c>
      <c r="FM192" s="26">
        <f>FC192*FH192+FD192*FI192+FE192*FJ192+FF192*FK192</f>
        <v>-8.8817841970012523E-16</v>
      </c>
    </row>
    <row r="193" spans="1:169" customFormat="1" x14ac:dyDescent="0.3">
      <c r="A193">
        <v>1402019142</v>
      </c>
      <c r="B193" t="s">
        <v>106</v>
      </c>
      <c r="C193" s="2" t="s">
        <v>107</v>
      </c>
      <c r="D193" s="6"/>
      <c r="E193" s="6"/>
      <c r="F193" s="7"/>
      <c r="G193" s="7"/>
      <c r="H193" s="6"/>
      <c r="I193" s="6"/>
      <c r="J193" s="7"/>
      <c r="K193" s="7"/>
      <c r="L193" s="6"/>
      <c r="M193" s="8"/>
      <c r="N193" s="7"/>
      <c r="O193" s="7"/>
      <c r="P193" s="6"/>
      <c r="Q193" s="8"/>
      <c r="R193" s="7"/>
      <c r="S193" s="7"/>
      <c r="T193" s="6"/>
      <c r="U193" s="6"/>
      <c r="V193" s="7"/>
      <c r="W193" s="7"/>
      <c r="X193" s="6"/>
      <c r="Y193" s="6"/>
      <c r="Z193" s="7"/>
      <c r="AA193" s="7"/>
      <c r="AB193" s="6"/>
      <c r="AC193" s="6"/>
      <c r="AD193" s="7"/>
      <c r="AE193" s="8"/>
      <c r="AF193" s="10">
        <v>14</v>
      </c>
      <c r="AG193" s="10">
        <v>10</v>
      </c>
      <c r="AH193" s="10">
        <f>COUNT(D193:AE193)</f>
        <v>0</v>
      </c>
      <c r="AI193" s="22">
        <f>IF(C193="Yes",(AF193-AH193+(DG193-50)/AG193)/AF193,0)</f>
        <v>0.32142857142857145</v>
      </c>
      <c r="AJ193" s="11">
        <f>SUM(D193:AE193)</f>
        <v>0</v>
      </c>
      <c r="AK193" s="10">
        <f>MAX(AJ193-AL193-AM193,0)*-1</f>
        <v>0</v>
      </c>
      <c r="AL193" s="10">
        <v>10</v>
      </c>
      <c r="AM193" s="10">
        <v>3</v>
      </c>
      <c r="AN193" s="7">
        <f>AJ193+AK193+AO193</f>
        <v>0</v>
      </c>
      <c r="AO193" s="6"/>
      <c r="AP193" s="3">
        <v>0.5</v>
      </c>
      <c r="AQ193" s="15">
        <f>MIN(AN193,AL193)*AP193</f>
        <v>0</v>
      </c>
      <c r="AR193" s="6">
        <v>0</v>
      </c>
      <c r="AS193" s="6">
        <v>0</v>
      </c>
      <c r="AT193" s="6">
        <v>0</v>
      </c>
      <c r="AU193" s="6">
        <v>0</v>
      </c>
      <c r="AV193" s="7"/>
      <c r="AW193" s="7">
        <v>-5</v>
      </c>
      <c r="AX193" s="7"/>
      <c r="AY193" s="7">
        <v>-5</v>
      </c>
      <c r="AZ193" s="6"/>
      <c r="BA193" s="6">
        <v>0</v>
      </c>
      <c r="BB193" s="6"/>
      <c r="BC193" s="6">
        <v>-5</v>
      </c>
      <c r="BD193" s="7"/>
      <c r="BE193" s="7">
        <f>IF(ED193&gt;=70, 5, 0)</f>
        <v>0</v>
      </c>
      <c r="BF193" s="7"/>
      <c r="BG193" s="7"/>
      <c r="BH193" s="7">
        <v>-5</v>
      </c>
      <c r="BI193" s="6"/>
      <c r="BJ193" s="6">
        <f>IF(EU193&gt;=70, 6, 0)</f>
        <v>0</v>
      </c>
      <c r="BK193" s="6">
        <v>-5</v>
      </c>
      <c r="BL193" s="7">
        <v>-5</v>
      </c>
      <c r="BM193" s="7">
        <v>-5</v>
      </c>
      <c r="BN193" s="7">
        <v>-5</v>
      </c>
      <c r="BO193" s="6"/>
      <c r="BP193" s="6">
        <f>IF(EX193&gt;=70, 6, 0)</f>
        <v>0</v>
      </c>
      <c r="BQ193" s="6">
        <v>-5</v>
      </c>
      <c r="BR193" s="7"/>
      <c r="BS193" s="7">
        <v>0</v>
      </c>
      <c r="BT193" s="7">
        <v>0</v>
      </c>
      <c r="BU193" s="6"/>
      <c r="BV193" s="6">
        <v>-5</v>
      </c>
      <c r="BW193" s="6">
        <f>IF(EI193&gt;=70, 5, 0)</f>
        <v>0</v>
      </c>
      <c r="BX193" s="6">
        <v>-5</v>
      </c>
      <c r="BY193" s="6">
        <v>0</v>
      </c>
      <c r="BZ193" s="6">
        <v>0</v>
      </c>
      <c r="CA193" s="6">
        <v>0</v>
      </c>
      <c r="CB193" s="6">
        <v>0</v>
      </c>
      <c r="CC193" s="6">
        <v>0</v>
      </c>
      <c r="CD193" s="6">
        <v>0</v>
      </c>
      <c r="CE193" s="6">
        <v>0</v>
      </c>
      <c r="CF193" s="6">
        <v>0</v>
      </c>
      <c r="CG193" s="6">
        <v>0</v>
      </c>
      <c r="CH193" s="6">
        <v>0</v>
      </c>
      <c r="CI193" s="6">
        <v>-5</v>
      </c>
      <c r="CJ193" s="7">
        <v>-5</v>
      </c>
      <c r="CK193" s="7">
        <v>-5</v>
      </c>
      <c r="CL193" s="7">
        <v>-5</v>
      </c>
      <c r="CM193" s="6">
        <v>-5</v>
      </c>
      <c r="CN193" s="6">
        <f>IF(EQ193&gt;=70, 5, 0)</f>
        <v>0</v>
      </c>
      <c r="CO193" s="6">
        <v>-5</v>
      </c>
      <c r="CP193" s="6"/>
      <c r="CQ193" s="6">
        <v>-5</v>
      </c>
      <c r="CR193" s="7"/>
      <c r="CS193" s="7">
        <f>IF(FA193&gt;=70, 6, 0)</f>
        <v>0</v>
      </c>
      <c r="CT193" s="7">
        <v>-5</v>
      </c>
      <c r="CU193" s="6"/>
      <c r="CV193" s="7">
        <v>0</v>
      </c>
      <c r="CW193" s="7">
        <v>0</v>
      </c>
      <c r="CX193" s="7">
        <v>0</v>
      </c>
      <c r="CY193" s="7">
        <v>0</v>
      </c>
      <c r="CZ193" s="7">
        <f>IF(AND(DQ193&gt;0,DU193&gt;0),4,0)</f>
        <v>0</v>
      </c>
      <c r="DA193" s="7">
        <f>IF(AND(ED193&gt;0,EI193&gt;0,EN193&gt;0),4,0)</f>
        <v>0</v>
      </c>
      <c r="DB193" s="7">
        <f>IF(SUM(BV193,BX193,CA193,CB193,CD193,CG193,CJ193,CK193,CM193,CO193)&gt;-1,4,0)</f>
        <v>0</v>
      </c>
      <c r="DC193" s="7">
        <f>IF(FA193&gt;0,4,0)</f>
        <v>0</v>
      </c>
      <c r="DD193" s="6"/>
      <c r="DE193" s="10">
        <f>SUM(AR193:DD193)</f>
        <v>-95</v>
      </c>
      <c r="DF193" s="10">
        <v>50</v>
      </c>
      <c r="DG193" s="17">
        <f>DE193+DF193</f>
        <v>-45</v>
      </c>
      <c r="DH193" s="1">
        <v>91.43</v>
      </c>
      <c r="DI193" s="18">
        <v>0</v>
      </c>
      <c r="DJ193" s="18">
        <v>0</v>
      </c>
      <c r="DK193" s="29">
        <f>AVERAGE(DI193:DJ193)</f>
        <v>0</v>
      </c>
      <c r="DL193" s="1">
        <v>0</v>
      </c>
      <c r="DM193" s="29">
        <v>0</v>
      </c>
      <c r="DN193" s="1">
        <v>0</v>
      </c>
      <c r="DO193" s="1">
        <v>0</v>
      </c>
      <c r="DP193" s="1">
        <f>IF(DO193&gt;68, 68, DO193)</f>
        <v>0</v>
      </c>
      <c r="DQ193" s="1">
        <f>MAX(DN193,DP193)</f>
        <v>0</v>
      </c>
      <c r="DR193" s="29">
        <v>0</v>
      </c>
      <c r="DS193" s="29"/>
      <c r="DT193" s="29">
        <f>IF(DS193&gt;68,68,DS193)</f>
        <v>0</v>
      </c>
      <c r="DU193" s="29">
        <f>MAX(DR193,DT193)</f>
        <v>0</v>
      </c>
      <c r="DV193" s="18">
        <v>0</v>
      </c>
      <c r="DW193" s="18">
        <v>0</v>
      </c>
      <c r="DX193" s="1"/>
      <c r="DY193" s="15">
        <f>AVERAGE(DH193,DK193:DM193, DQ193, DU193)</f>
        <v>15.238333333333335</v>
      </c>
      <c r="DZ193" s="1">
        <v>0</v>
      </c>
      <c r="EA193" s="1">
        <v>0</v>
      </c>
      <c r="EB193" s="1">
        <v>0</v>
      </c>
      <c r="EC193" s="1">
        <f>IF(EB193&gt;68,68,EB193)</f>
        <v>0</v>
      </c>
      <c r="ED193" s="1">
        <f>MAX(DZ193:EA193,EC193)</f>
        <v>0</v>
      </c>
      <c r="EE193" s="29">
        <v>0</v>
      </c>
      <c r="EF193" s="29">
        <v>0</v>
      </c>
      <c r="EG193" s="29">
        <v>0</v>
      </c>
      <c r="EH193" s="29">
        <f>IF(EG193&gt;68,68,EG193)</f>
        <v>0</v>
      </c>
      <c r="EI193" s="29">
        <f>MAX(EE193:EF193)</f>
        <v>0</v>
      </c>
      <c r="EJ193" s="1">
        <v>0</v>
      </c>
      <c r="EK193" s="1">
        <v>0</v>
      </c>
      <c r="EL193" s="1">
        <v>0</v>
      </c>
      <c r="EM193" s="1">
        <f>IF(EL193&gt;68,68,EL193)</f>
        <v>0</v>
      </c>
      <c r="EN193" s="1">
        <f>MAX(EJ193:EK193,EM193)</f>
        <v>0</v>
      </c>
      <c r="EO193" s="29">
        <v>0</v>
      </c>
      <c r="EP193" s="29">
        <v>0</v>
      </c>
      <c r="EQ193" s="29"/>
      <c r="ER193" s="15">
        <f>AVERAGE(ED193,EI193,EN193,EQ193)</f>
        <v>0</v>
      </c>
      <c r="ES193" s="1">
        <v>0</v>
      </c>
      <c r="ET193" s="1">
        <v>0</v>
      </c>
      <c r="EU193" s="1">
        <f>MIN(MAX(ES193:ET193)+0.2*FA193, 100)</f>
        <v>0</v>
      </c>
      <c r="EV193" s="29">
        <v>0</v>
      </c>
      <c r="EW193" s="29">
        <v>0</v>
      </c>
      <c r="EX193" s="29">
        <f>MIN(MAX(EV193:EW193)+0.15*FA193, 100)</f>
        <v>0</v>
      </c>
      <c r="EY193" s="1">
        <v>0</v>
      </c>
      <c r="EZ193" s="1">
        <v>0</v>
      </c>
      <c r="FA193" s="1">
        <f>MAX(EY193:EZ193)</f>
        <v>0</v>
      </c>
      <c r="FB193" s="15">
        <f>AVERAGE(EU193,EX193,FA193)</f>
        <v>0</v>
      </c>
      <c r="FC193" s="3">
        <v>0.25</v>
      </c>
      <c r="FD193" s="3">
        <v>0.2</v>
      </c>
      <c r="FE193" s="3">
        <v>0.25</v>
      </c>
      <c r="FF193" s="3">
        <v>0.3</v>
      </c>
      <c r="FG193" s="25">
        <f>MIN(IF(C193="Yes",AQ193+DG193,0),100)</f>
        <v>-45</v>
      </c>
      <c r="FH193" s="25">
        <f>IF(FL193&lt;0,FG193+FL193*-4,FG193)</f>
        <v>-12.190666666666672</v>
      </c>
      <c r="FI193" s="25">
        <f>MIN(IF(C193="Yes",AQ193+DY193,0), 100)</f>
        <v>15.238333333333335</v>
      </c>
      <c r="FJ193" s="25">
        <f>MIN(IF(C193="Yes",AQ193+ER193,0),100)</f>
        <v>0</v>
      </c>
      <c r="FK193" s="25">
        <f>MIN(IF(C193="Yes",AQ193+FB193,0), 100)</f>
        <v>0</v>
      </c>
      <c r="FL193" s="26">
        <f>FC193*FG193+FD193*FI193+FE193*FJ193+FF193*FK193</f>
        <v>-8.2023333333333319</v>
      </c>
      <c r="FM193" s="26">
        <f>FC193*FH193+FD193*FI193+FE193*FJ193+FF193*FK193</f>
        <v>-8.8817841970012523E-16</v>
      </c>
    </row>
    <row r="194" spans="1:169" customFormat="1" x14ac:dyDescent="0.3">
      <c r="A194">
        <v>1402019104</v>
      </c>
      <c r="B194" t="s">
        <v>106</v>
      </c>
      <c r="C194" s="2" t="s">
        <v>107</v>
      </c>
      <c r="D194" s="6"/>
      <c r="E194" s="6"/>
      <c r="F194" s="7">
        <v>1</v>
      </c>
      <c r="G194" s="7"/>
      <c r="H194" s="6"/>
      <c r="I194" s="6"/>
      <c r="J194" s="7"/>
      <c r="K194" s="7"/>
      <c r="L194" s="6"/>
      <c r="M194" s="8"/>
      <c r="N194" s="7"/>
      <c r="O194" s="7"/>
      <c r="P194" s="6"/>
      <c r="Q194" s="8"/>
      <c r="R194" s="7"/>
      <c r="S194" s="7"/>
      <c r="T194" s="6"/>
      <c r="U194" s="6"/>
      <c r="V194" s="7"/>
      <c r="W194" s="7"/>
      <c r="X194" s="6"/>
      <c r="Y194" s="6"/>
      <c r="Z194" s="7"/>
      <c r="AA194" s="7"/>
      <c r="AB194" s="6"/>
      <c r="AC194" s="6"/>
      <c r="AD194" s="7"/>
      <c r="AE194" s="8"/>
      <c r="AF194" s="10">
        <v>14</v>
      </c>
      <c r="AG194" s="10">
        <v>10</v>
      </c>
      <c r="AH194" s="10">
        <f>COUNT(D194:AE194)</f>
        <v>1</v>
      </c>
      <c r="AI194" s="22">
        <f>IF(C194="Yes",(AF194-AH194+(DG194-50)/AG194)/AF194,0)</f>
        <v>0.21428571428571427</v>
      </c>
      <c r="AJ194" s="11">
        <f>SUM(D194:AE194)</f>
        <v>1</v>
      </c>
      <c r="AK194" s="10">
        <f>MAX(AJ194-AL194-AM194,0)*-1</f>
        <v>0</v>
      </c>
      <c r="AL194" s="10">
        <v>10</v>
      </c>
      <c r="AM194" s="10">
        <v>3</v>
      </c>
      <c r="AN194" s="7">
        <f>AJ194+AK194+AO194</f>
        <v>1</v>
      </c>
      <c r="AO194" s="6"/>
      <c r="AP194" s="3">
        <v>0.5</v>
      </c>
      <c r="AQ194" s="15">
        <f>MIN(AN194,AL194)*AP194</f>
        <v>0.5</v>
      </c>
      <c r="AR194" s="6">
        <v>0</v>
      </c>
      <c r="AS194" s="6">
        <v>0</v>
      </c>
      <c r="AT194" s="6">
        <v>0</v>
      </c>
      <c r="AU194" s="6">
        <v>0</v>
      </c>
      <c r="AV194" s="7"/>
      <c r="AW194" s="7">
        <v>0</v>
      </c>
      <c r="AX194" s="7"/>
      <c r="AY194" s="7">
        <v>0</v>
      </c>
      <c r="AZ194" s="6"/>
      <c r="BA194" s="6">
        <v>-5</v>
      </c>
      <c r="BB194" s="6"/>
      <c r="BC194" s="6">
        <v>-5</v>
      </c>
      <c r="BD194" s="7"/>
      <c r="BE194" s="7">
        <f>IF(ED194&gt;=70, 5, 0)</f>
        <v>0</v>
      </c>
      <c r="BF194" s="7"/>
      <c r="BG194" s="7"/>
      <c r="BH194" s="7">
        <v>-5</v>
      </c>
      <c r="BI194" s="6"/>
      <c r="BJ194" s="6">
        <f>IF(EU194&gt;=70, 6, 0)</f>
        <v>0</v>
      </c>
      <c r="BK194" s="6">
        <v>-5</v>
      </c>
      <c r="BL194" s="7">
        <v>-5</v>
      </c>
      <c r="BM194" s="7">
        <v>-5</v>
      </c>
      <c r="BN194" s="7">
        <v>-5</v>
      </c>
      <c r="BO194" s="6"/>
      <c r="BP194" s="6">
        <f>IF(EX194&gt;=70, 6, 0)</f>
        <v>0</v>
      </c>
      <c r="BQ194" s="6">
        <v>-5</v>
      </c>
      <c r="BR194" s="7"/>
      <c r="BS194" s="7">
        <v>-5</v>
      </c>
      <c r="BT194" s="7">
        <v>-5</v>
      </c>
      <c r="BU194" s="6"/>
      <c r="BV194" s="6">
        <v>-5</v>
      </c>
      <c r="BW194" s="6">
        <f>IF(EI194&gt;=70, 5, 0)</f>
        <v>0</v>
      </c>
      <c r="BX194" s="6">
        <v>-5</v>
      </c>
      <c r="BY194" s="6">
        <v>0</v>
      </c>
      <c r="BZ194" s="6">
        <v>0</v>
      </c>
      <c r="CA194" s="6">
        <v>0</v>
      </c>
      <c r="CB194" s="6">
        <v>0</v>
      </c>
      <c r="CC194" s="6">
        <v>0</v>
      </c>
      <c r="CD194" s="6">
        <v>0</v>
      </c>
      <c r="CE194" s="6">
        <v>0</v>
      </c>
      <c r="CF194" s="6">
        <v>0</v>
      </c>
      <c r="CG194" s="6">
        <v>0</v>
      </c>
      <c r="CH194" s="6">
        <v>0</v>
      </c>
      <c r="CI194" s="6">
        <v>-5</v>
      </c>
      <c r="CJ194" s="7">
        <v>-5</v>
      </c>
      <c r="CK194" s="7">
        <v>-5</v>
      </c>
      <c r="CL194" s="7">
        <v>-5</v>
      </c>
      <c r="CM194" s="6">
        <v>-5</v>
      </c>
      <c r="CN194" s="6">
        <f>IF(EQ194&gt;=70, 5, 0)</f>
        <v>0</v>
      </c>
      <c r="CO194" s="6">
        <v>-5</v>
      </c>
      <c r="CP194" s="6"/>
      <c r="CQ194" s="6">
        <v>-5</v>
      </c>
      <c r="CR194" s="7"/>
      <c r="CS194" s="7">
        <f>IF(FA194&gt;=70, 6, 0)</f>
        <v>0</v>
      </c>
      <c r="CT194" s="7">
        <v>-5</v>
      </c>
      <c r="CU194" s="6"/>
      <c r="CV194" s="7">
        <v>0</v>
      </c>
      <c r="CW194" s="7">
        <v>0</v>
      </c>
      <c r="CX194" s="7">
        <v>0</v>
      </c>
      <c r="CY194" s="7">
        <v>0</v>
      </c>
      <c r="CZ194" s="7">
        <f>IF(AND(DQ194&gt;0,DU194&gt;0),4,0)</f>
        <v>0</v>
      </c>
      <c r="DA194" s="7">
        <f>IF(AND(ED194&gt;0,EI194&gt;0,EN194&gt;0),4,0)</f>
        <v>0</v>
      </c>
      <c r="DB194" s="7">
        <f>IF(SUM(BV194,BX194,CA194,CB194,CD194,CG194,CJ194,CK194,CM194,CO194)&gt;-1,4,0)</f>
        <v>0</v>
      </c>
      <c r="DC194" s="7">
        <f>IF(FA194&gt;0,4,0)</f>
        <v>0</v>
      </c>
      <c r="DD194" s="6"/>
      <c r="DE194" s="10">
        <f>SUM(AR194:DD194)</f>
        <v>-100</v>
      </c>
      <c r="DF194" s="10">
        <v>50</v>
      </c>
      <c r="DG194" s="17">
        <f>DE194+DF194</f>
        <v>-50</v>
      </c>
      <c r="DH194" s="1">
        <v>20</v>
      </c>
      <c r="DI194" s="18">
        <v>0</v>
      </c>
      <c r="DJ194" s="18">
        <v>0</v>
      </c>
      <c r="DK194" s="29">
        <f>AVERAGE(DI194:DJ194)</f>
        <v>0</v>
      </c>
      <c r="DL194" s="1">
        <v>0</v>
      </c>
      <c r="DM194" s="29">
        <v>0</v>
      </c>
      <c r="DN194" s="1">
        <v>0</v>
      </c>
      <c r="DO194" s="1">
        <v>0</v>
      </c>
      <c r="DP194" s="1">
        <f>IF(DO194&gt;68, 68, DO194)</f>
        <v>0</v>
      </c>
      <c r="DQ194" s="1">
        <f>MAX(DN194,DP194)</f>
        <v>0</v>
      </c>
      <c r="DR194" s="29">
        <v>0</v>
      </c>
      <c r="DS194" s="29"/>
      <c r="DT194" s="29">
        <f>IF(DS194&gt;68,68,DS194)</f>
        <v>0</v>
      </c>
      <c r="DU194" s="29">
        <f>MAX(DR194,DT194)</f>
        <v>0</v>
      </c>
      <c r="DV194" s="18">
        <v>0</v>
      </c>
      <c r="DW194" s="18">
        <v>0</v>
      </c>
      <c r="DX194" s="1"/>
      <c r="DY194" s="15">
        <f>AVERAGE(DH194,DK194:DM194, DQ194, DU194)</f>
        <v>3.3333333333333335</v>
      </c>
      <c r="DZ194" s="1">
        <v>33.33</v>
      </c>
      <c r="EA194" s="1">
        <v>0</v>
      </c>
      <c r="EB194" s="1">
        <v>0</v>
      </c>
      <c r="EC194" s="1">
        <f>IF(EB194&gt;68,68,EB194)</f>
        <v>0</v>
      </c>
      <c r="ED194" s="1">
        <f>MAX(DZ194:EA194,EC194)</f>
        <v>33.33</v>
      </c>
      <c r="EE194" s="29">
        <v>0</v>
      </c>
      <c r="EF194" s="29">
        <v>0</v>
      </c>
      <c r="EG194" s="29">
        <v>0</v>
      </c>
      <c r="EH194" s="29">
        <f>IF(EG194&gt;68,68,EG194)</f>
        <v>0</v>
      </c>
      <c r="EI194" s="29">
        <f>MAX(EE194:EF194)</f>
        <v>0</v>
      </c>
      <c r="EJ194" s="1">
        <v>0</v>
      </c>
      <c r="EK194" s="1">
        <v>0</v>
      </c>
      <c r="EL194" s="1">
        <v>0</v>
      </c>
      <c r="EM194" s="1">
        <f>IF(EL194&gt;68,68,EL194)</f>
        <v>0</v>
      </c>
      <c r="EN194" s="1">
        <f>MAX(EJ194:EK194,EM194)</f>
        <v>0</v>
      </c>
      <c r="EO194" s="29">
        <v>0</v>
      </c>
      <c r="EP194" s="29">
        <v>0</v>
      </c>
      <c r="EQ194" s="29"/>
      <c r="ER194" s="15">
        <f>AVERAGE(ED194,EI194,EN194,EQ194)</f>
        <v>11.11</v>
      </c>
      <c r="ES194" s="1">
        <v>0</v>
      </c>
      <c r="ET194" s="1">
        <v>0</v>
      </c>
      <c r="EU194" s="1">
        <f>MIN(MAX(ES194:ET194)+0.2*FA194, 100)</f>
        <v>0</v>
      </c>
      <c r="EV194" s="29">
        <v>0</v>
      </c>
      <c r="EW194" s="29">
        <v>0</v>
      </c>
      <c r="EX194" s="29">
        <f>MIN(MAX(EV194:EW194)+0.15*FA194, 100)</f>
        <v>0</v>
      </c>
      <c r="EY194" s="1">
        <v>0</v>
      </c>
      <c r="EZ194" s="1">
        <v>0</v>
      </c>
      <c r="FA194" s="1">
        <f>MAX(EY194:EZ194)</f>
        <v>0</v>
      </c>
      <c r="FB194" s="15">
        <f>AVERAGE(EU194,EX194,FA194)</f>
        <v>0</v>
      </c>
      <c r="FC194" s="3">
        <v>0.25</v>
      </c>
      <c r="FD194" s="3">
        <v>0.2</v>
      </c>
      <c r="FE194" s="3">
        <v>0.25</v>
      </c>
      <c r="FF194" s="3">
        <v>0.3</v>
      </c>
      <c r="FG194" s="25">
        <f>MIN(IF(C194="Yes",AQ194+DG194,0),100)</f>
        <v>-49.5</v>
      </c>
      <c r="FH194" s="25">
        <f>IF(FL194&lt;0,FG194+FL194*-4,FG194)</f>
        <v>-15.276666666666671</v>
      </c>
      <c r="FI194" s="25">
        <f>MIN(IF(C194="Yes",AQ194+DY194,0), 100)</f>
        <v>3.8333333333333335</v>
      </c>
      <c r="FJ194" s="25">
        <f>MIN(IF(C194="Yes",AQ194+ER194,0),100)</f>
        <v>11.61</v>
      </c>
      <c r="FK194" s="25">
        <f>MIN(IF(C194="Yes",AQ194+FB194,0), 100)</f>
        <v>0.5</v>
      </c>
      <c r="FL194" s="26">
        <f>FC194*FG194+FD194*FI194+FE194*FJ194+FF194*FK194</f>
        <v>-8.5558333333333323</v>
      </c>
      <c r="FM194" s="26">
        <f>FC194*FH194+FD194*FI194+FE194*FJ194+FF194*FK194</f>
        <v>-1.2490009027033011E-15</v>
      </c>
    </row>
    <row r="195" spans="1:169" x14ac:dyDescent="0.3">
      <c r="AV195" s="7"/>
      <c r="AW195" s="7"/>
      <c r="AX195" s="7"/>
      <c r="AY195" s="7"/>
      <c r="BD195" s="7"/>
      <c r="BE195" s="7"/>
      <c r="BF195" s="7"/>
      <c r="BG195" s="7"/>
      <c r="BH195" s="7"/>
      <c r="BL195" s="7"/>
      <c r="BM195" s="7"/>
      <c r="BN195" s="7"/>
      <c r="BR195" s="7"/>
      <c r="BS195" s="7"/>
      <c r="BT195" s="7"/>
      <c r="CA195" s="7"/>
      <c r="CB195" s="7"/>
      <c r="CC195" s="7"/>
      <c r="CJ195" s="7"/>
      <c r="CK195" s="7"/>
      <c r="CL195" s="7"/>
      <c r="CR195" s="7"/>
      <c r="CS195" s="7"/>
      <c r="CT195" s="7"/>
      <c r="CV195" s="7"/>
      <c r="CW195" s="7"/>
      <c r="CX195" s="7"/>
      <c r="CY195" s="7"/>
      <c r="CZ195" s="7"/>
      <c r="DA195" s="7"/>
      <c r="DB195" s="7"/>
      <c r="DC195" s="7"/>
      <c r="DH195" s="14">
        <f>AVERAGE(DH2:DH194)</f>
        <v>57.320569948186531</v>
      </c>
      <c r="DK195" s="29"/>
      <c r="DM195" s="29"/>
      <c r="DN195" s="29"/>
      <c r="DO195" s="29"/>
      <c r="DP195" s="29"/>
      <c r="DU195" s="29"/>
      <c r="DZ195" s="14">
        <f>AVERAGE(DZ2:DZ194)</f>
        <v>31.640673575129533</v>
      </c>
      <c r="EE195" s="29"/>
      <c r="EF195" s="29"/>
      <c r="EG195" s="29"/>
      <c r="EH195" s="29"/>
      <c r="EI195" s="29"/>
      <c r="EO195" s="29"/>
      <c r="EP195" s="29"/>
      <c r="EQ195" s="29"/>
      <c r="EV195" s="29"/>
      <c r="EW195" s="29"/>
      <c r="EX195" s="29"/>
    </row>
    <row r="196" spans="1:169" x14ac:dyDescent="0.3">
      <c r="AV196" s="7"/>
      <c r="AW196" s="7"/>
      <c r="AX196" s="7"/>
      <c r="AY196" s="7"/>
      <c r="BD196" s="7"/>
      <c r="BE196" s="7"/>
      <c r="BF196" s="7"/>
      <c r="BG196" s="7"/>
      <c r="BH196" s="7"/>
      <c r="BL196" s="7"/>
      <c r="BM196" s="7"/>
      <c r="BN196" s="7"/>
      <c r="BR196" s="7"/>
      <c r="BS196" s="7"/>
      <c r="BT196" s="7"/>
      <c r="CA196" s="7"/>
      <c r="CB196" s="7"/>
      <c r="CC196" s="7"/>
      <c r="CJ196" s="7"/>
      <c r="CK196" s="7"/>
      <c r="CL196" s="7"/>
      <c r="CR196" s="7"/>
      <c r="CS196" s="7"/>
      <c r="CT196" s="7"/>
      <c r="CV196" s="7"/>
      <c r="CW196" s="7"/>
      <c r="CX196" s="7"/>
      <c r="CY196" s="7"/>
      <c r="CZ196" s="7"/>
      <c r="DA196" s="7"/>
      <c r="DB196" s="7"/>
      <c r="DC196" s="7"/>
      <c r="DK196" s="29"/>
      <c r="DM196" s="29"/>
      <c r="DN196" s="29"/>
      <c r="DO196" s="29"/>
      <c r="DP196" s="29"/>
      <c r="DU196" s="29"/>
      <c r="EE196" s="29"/>
      <c r="EF196" s="29"/>
      <c r="EG196" s="29"/>
      <c r="EH196" s="29"/>
      <c r="EI196" s="29"/>
      <c r="EO196" s="29"/>
      <c r="EP196" s="29"/>
      <c r="EQ196" s="29"/>
      <c r="EV196" s="29"/>
      <c r="EW196" s="29"/>
      <c r="EX196" s="29"/>
    </row>
    <row r="197" spans="1:169" x14ac:dyDescent="0.3">
      <c r="AV197" s="7"/>
      <c r="AW197" s="7"/>
      <c r="AX197" s="7"/>
      <c r="AY197" s="7"/>
      <c r="BD197" s="7"/>
      <c r="BE197" s="7"/>
      <c r="BF197" s="7"/>
      <c r="BG197" s="7"/>
      <c r="BH197" s="7"/>
      <c r="BL197" s="7"/>
      <c r="BM197" s="7"/>
      <c r="BN197" s="7"/>
      <c r="BR197" s="7"/>
      <c r="BS197" s="7"/>
      <c r="BT197" s="7"/>
      <c r="CA197" s="7"/>
      <c r="CB197" s="7"/>
      <c r="CC197" s="7"/>
      <c r="CJ197" s="7"/>
      <c r="CK197" s="7"/>
      <c r="CL197" s="7"/>
      <c r="CR197" s="7"/>
      <c r="CS197" s="7"/>
      <c r="CT197" s="7"/>
      <c r="CV197" s="7"/>
      <c r="CW197" s="7"/>
      <c r="CX197" s="7"/>
      <c r="CY197" s="7"/>
      <c r="CZ197" s="7"/>
      <c r="DA197" s="7"/>
      <c r="DB197" s="7"/>
      <c r="DC197" s="7"/>
      <c r="DK197" s="29"/>
      <c r="DM197" s="29"/>
      <c r="DN197" s="29"/>
      <c r="DO197" s="29"/>
      <c r="DP197" s="29"/>
      <c r="DU197" s="29"/>
      <c r="EE197" s="29"/>
      <c r="EF197" s="29"/>
      <c r="EG197" s="29"/>
      <c r="EH197" s="29"/>
      <c r="EI197" s="29"/>
      <c r="EO197" s="29"/>
      <c r="EP197" s="29"/>
      <c r="EQ197" s="29"/>
      <c r="EV197" s="29"/>
      <c r="EW197" s="29"/>
      <c r="EX197" s="29"/>
    </row>
    <row r="198" spans="1:169" x14ac:dyDescent="0.3">
      <c r="AV198" s="7"/>
      <c r="AW198" s="7"/>
      <c r="AX198" s="7"/>
      <c r="AY198" s="7"/>
      <c r="BD198" s="7"/>
      <c r="BE198" s="7"/>
      <c r="BF198" s="7"/>
      <c r="BG198" s="7"/>
      <c r="BH198" s="7"/>
      <c r="BL198" s="7"/>
      <c r="BM198" s="7"/>
      <c r="BN198" s="7"/>
      <c r="BR198" s="7"/>
      <c r="BS198" s="7"/>
      <c r="BT198" s="7"/>
      <c r="CA198" s="7"/>
      <c r="CB198" s="7"/>
      <c r="CC198" s="7"/>
      <c r="CJ198" s="7"/>
      <c r="CK198" s="7"/>
      <c r="CL198" s="7"/>
      <c r="CR198" s="7"/>
      <c r="CS198" s="7"/>
      <c r="CT198" s="7"/>
      <c r="CV198" s="7"/>
      <c r="CW198" s="7"/>
      <c r="CX198" s="7"/>
      <c r="CY198" s="7"/>
      <c r="CZ198" s="7"/>
      <c r="DA198" s="7"/>
      <c r="DB198" s="7"/>
      <c r="DC198" s="7"/>
      <c r="DK198" s="29"/>
      <c r="DM198" s="29"/>
      <c r="DN198" s="29"/>
      <c r="DO198" s="29"/>
      <c r="DP198" s="29"/>
      <c r="DU198" s="29"/>
      <c r="EE198" s="29"/>
      <c r="EF198" s="29"/>
      <c r="EG198" s="29"/>
      <c r="EH198" s="29"/>
      <c r="EI198" s="29"/>
      <c r="EO198" s="29"/>
      <c r="EP198" s="29"/>
      <c r="EQ198" s="29"/>
      <c r="EV198" s="29"/>
      <c r="EW198" s="29"/>
      <c r="EX198" s="29"/>
    </row>
    <row r="199" spans="1:169" x14ac:dyDescent="0.3">
      <c r="AV199" s="7"/>
      <c r="AW199" s="7"/>
      <c r="AX199" s="7"/>
      <c r="AY199" s="7"/>
      <c r="BD199" s="7"/>
      <c r="BE199" s="7"/>
      <c r="BF199" s="7"/>
      <c r="BG199" s="7"/>
      <c r="BH199" s="7"/>
      <c r="BL199" s="7"/>
      <c r="BM199" s="7"/>
      <c r="BN199" s="7"/>
      <c r="BR199" s="7"/>
      <c r="BS199" s="7"/>
      <c r="BT199" s="7"/>
      <c r="CA199" s="7"/>
      <c r="CB199" s="7"/>
      <c r="CC199" s="7"/>
      <c r="CJ199" s="7"/>
      <c r="CK199" s="7"/>
      <c r="CL199" s="7"/>
      <c r="CR199" s="7"/>
      <c r="CS199" s="7"/>
      <c r="CT199" s="7"/>
      <c r="CV199" s="7"/>
      <c r="CW199" s="7"/>
      <c r="CX199" s="7"/>
      <c r="CY199" s="7"/>
      <c r="CZ199" s="7"/>
      <c r="DA199" s="7"/>
      <c r="DB199" s="7"/>
      <c r="DC199" s="7"/>
      <c r="DK199" s="29"/>
      <c r="DM199" s="29"/>
      <c r="DN199" s="29"/>
      <c r="DO199" s="29"/>
      <c r="DP199" s="29"/>
      <c r="DU199" s="29"/>
      <c r="EE199" s="29"/>
      <c r="EF199" s="29"/>
      <c r="EG199" s="29"/>
      <c r="EH199" s="29"/>
      <c r="EI199" s="29"/>
      <c r="EO199" s="29"/>
      <c r="EP199" s="29"/>
      <c r="EQ199" s="29"/>
      <c r="EV199" s="29"/>
      <c r="EW199" s="29"/>
      <c r="EX199" s="29"/>
    </row>
    <row r="200" spans="1:169" s="4" customFormat="1" x14ac:dyDescent="0.3"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10"/>
      <c r="AG200" s="10"/>
      <c r="AH200" s="10"/>
      <c r="AI200" s="23"/>
      <c r="AJ200" s="12"/>
      <c r="AK200" s="10"/>
      <c r="AL200" s="10"/>
      <c r="AM200" s="10"/>
      <c r="AN200" s="9"/>
      <c r="AO200" s="9"/>
      <c r="AP200" s="3"/>
      <c r="AQ200" s="5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9"/>
      <c r="BN200" s="9"/>
      <c r="BO200" s="9"/>
      <c r="BP200" s="9"/>
      <c r="BQ200" s="9"/>
      <c r="BR200" s="9"/>
      <c r="BS200" s="9"/>
      <c r="BT200" s="9"/>
      <c r="BU200" s="9"/>
      <c r="BV200" s="9"/>
      <c r="BW200" s="9"/>
      <c r="BX200" s="9"/>
      <c r="BY200" s="9"/>
      <c r="BZ200" s="9"/>
      <c r="CA200" s="9"/>
      <c r="CB200" s="9"/>
      <c r="CC200" s="9"/>
      <c r="CD200" s="9"/>
      <c r="CE200" s="9"/>
      <c r="CF200" s="9"/>
      <c r="CG200" s="9"/>
      <c r="CH200" s="9"/>
      <c r="CI200" s="9"/>
      <c r="CJ200" s="9"/>
      <c r="CK200" s="9"/>
      <c r="CL200" s="9"/>
      <c r="CM200" s="9"/>
      <c r="CN200" s="9"/>
      <c r="CO200" s="9"/>
      <c r="CP200" s="9"/>
      <c r="CQ200" s="9"/>
      <c r="CR200" s="9"/>
      <c r="CS200" s="9"/>
      <c r="CT200" s="9"/>
      <c r="CU200" s="9"/>
      <c r="CV200" s="9"/>
      <c r="CW200" s="9"/>
      <c r="CX200" s="9"/>
      <c r="CY200" s="9"/>
      <c r="CZ200" s="9"/>
      <c r="DA200" s="9"/>
      <c r="DB200" s="9"/>
      <c r="DC200" s="9"/>
      <c r="DD200" s="9"/>
      <c r="DE200" s="10"/>
      <c r="DF200" s="10"/>
      <c r="DG200" s="12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  <c r="DY200" s="5"/>
      <c r="DZ200" s="5"/>
      <c r="EA200" s="5"/>
      <c r="EB200" s="5"/>
      <c r="EC200" s="5"/>
      <c r="ED200" s="5"/>
      <c r="EE200" s="5"/>
      <c r="EF200" s="5"/>
      <c r="EG200" s="5"/>
      <c r="EH200" s="5"/>
      <c r="EI200" s="5"/>
      <c r="EJ200" s="5"/>
      <c r="EK200" s="5"/>
      <c r="EL200" s="5"/>
      <c r="EM200" s="5"/>
      <c r="EN200" s="5"/>
      <c r="EO200" s="5"/>
      <c r="EP200" s="5"/>
      <c r="EQ200" s="5"/>
      <c r="ER200" s="5"/>
      <c r="ES200" s="5"/>
      <c r="ET200" s="5"/>
      <c r="EU200" s="5"/>
      <c r="EV200" s="5"/>
      <c r="EW200" s="5"/>
      <c r="EX200" s="5"/>
      <c r="EY200" s="5"/>
      <c r="EZ200" s="5"/>
      <c r="FA200" s="5"/>
      <c r="FB200" s="5"/>
      <c r="FC200" s="3"/>
      <c r="FD200" s="3"/>
      <c r="FE200" s="3"/>
      <c r="FF200" s="3"/>
      <c r="FG200" s="27"/>
      <c r="FH200" s="27"/>
      <c r="FI200" s="27"/>
      <c r="FJ200" s="27"/>
      <c r="FK200" s="27"/>
      <c r="FL200" s="3"/>
      <c r="FM200" s="3"/>
    </row>
    <row r="201" spans="1:169" x14ac:dyDescent="0.3">
      <c r="C201" s="13" t="s">
        <v>107</v>
      </c>
    </row>
    <row r="202" spans="1:169" x14ac:dyDescent="0.3">
      <c r="C202" s="13" t="s">
        <v>108</v>
      </c>
    </row>
  </sheetData>
  <autoFilter ref="A1:FM1" xr:uid="{835F8594-71DC-402F-A4E7-8C21CC7EBA34}">
    <sortState xmlns:xlrd2="http://schemas.microsoft.com/office/spreadsheetml/2017/richdata2" ref="A2:FM195">
      <sortCondition descending="1" ref="FM1"/>
    </sortState>
  </autoFilter>
  <sortState xmlns:xlrd2="http://schemas.microsoft.com/office/spreadsheetml/2017/richdata2" ref="A2:FM195">
    <sortCondition ref="B2:B195"/>
    <sortCondition descending="1" ref="AI2:AI195"/>
  </sortState>
  <phoneticPr fontId="2" type="noConversion"/>
  <dataValidations count="1">
    <dataValidation type="list" allowBlank="1" showInputMessage="1" showErrorMessage="1" sqref="C2:C194" xr:uid="{052CCE02-84E2-453F-AC58-1302EE39EF15}">
      <formula1>$C$201:$C$202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SDA 2019.20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Febrian</dc:creator>
  <cp:lastModifiedBy>Andreas Febrian</cp:lastModifiedBy>
  <dcterms:created xsi:type="dcterms:W3CDTF">2015-06-05T18:17:20Z</dcterms:created>
  <dcterms:modified xsi:type="dcterms:W3CDTF">2020-06-04T12:33:08Z</dcterms:modified>
</cp:coreProperties>
</file>